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workbookProtection workbookPassword="CAAD" lockStructure="1"/>
  <bookViews>
    <workbookView xWindow="390" yWindow="60" windowWidth="18375" windowHeight="7950" tabRatio="661" activeTab="4"/>
  </bookViews>
  <sheets>
    <sheet name="Reisekosten (R)" sheetId="1" r:id="rId1"/>
    <sheet name="R-Sammel" sheetId="5" r:id="rId2"/>
    <sheet name="R-Belege" sheetId="7" r:id="rId3"/>
    <sheet name="Erläuterungen" sheetId="15" r:id="rId4"/>
    <sheet name="Sachkosten (S)" sheetId="8" r:id="rId5"/>
    <sheet name="S-Belege" sheetId="9" r:id="rId6"/>
    <sheet name="Papierausfüllen Reiseko. (R)" sheetId="16" r:id="rId7"/>
    <sheet name="Papierausfüllen R-Sammel" sheetId="11" r:id="rId8"/>
    <sheet name="Papierausfüllen R-Belege" sheetId="12" r:id="rId9"/>
    <sheet name="Papierausfüllen Sachkosten (S)" sheetId="13" r:id="rId10"/>
    <sheet name="Papierausfüllen S-Belege" sheetId="14" r:id="rId11"/>
    <sheet name="Auswahldaten" sheetId="4" r:id="rId12"/>
  </sheets>
  <definedNames>
    <definedName name="_xlnm.Print_Area" localSheetId="8">'Papierausfüllen R-Belege'!$A:$Y</definedName>
    <definedName name="_xlnm.Print_Area" localSheetId="6">'Papierausfüllen Reiseko. (R)'!$A:$Y</definedName>
    <definedName name="_xlnm.Print_Area" localSheetId="7">'Papierausfüllen R-Sammel'!$A:$Y</definedName>
    <definedName name="_xlnm.Print_Area" localSheetId="9">'Papierausfüllen Sachkosten (S)'!$A:$Y</definedName>
    <definedName name="_xlnm.Print_Area" localSheetId="10">'Papierausfüllen S-Belege'!$A:$Y</definedName>
    <definedName name="_xlnm.Print_Area" localSheetId="2">'R-Belege'!$A:$Y</definedName>
    <definedName name="_xlnm.Print_Area" localSheetId="0">'Reisekosten (R)'!$A:$Y</definedName>
    <definedName name="_xlnm.Print_Area" localSheetId="1">'R-Sammel'!$A:$Y</definedName>
    <definedName name="_xlnm.Print_Area" localSheetId="4">'Sachkosten (S)'!$A:$Y</definedName>
    <definedName name="_xlnm.Print_Area" localSheetId="5">'S-Belege'!$A:$Y</definedName>
  </definedNames>
  <calcPr calcId="145621"/>
</workbook>
</file>

<file path=xl/calcChain.xml><?xml version="1.0" encoding="utf-8"?>
<calcChain xmlns="http://schemas.openxmlformats.org/spreadsheetml/2006/main">
  <c r="Z46" i="16" l="1"/>
  <c r="O46" i="16" s="1"/>
  <c r="Z45" i="16"/>
  <c r="O45" i="16"/>
  <c r="AE44" i="16"/>
  <c r="O44" i="16" s="1"/>
  <c r="Y43" i="16"/>
  <c r="AD33" i="16"/>
  <c r="AC33" i="16"/>
  <c r="AB33" i="16"/>
  <c r="AA33" i="16"/>
  <c r="W33" i="16"/>
  <c r="K33" i="16"/>
  <c r="AD32" i="16"/>
  <c r="AC32" i="16"/>
  <c r="AB32" i="16"/>
  <c r="K32" i="16"/>
  <c r="AA32" i="16" s="1"/>
  <c r="AD31" i="16"/>
  <c r="AC31" i="16"/>
  <c r="AB31" i="16"/>
  <c r="AA31" i="16"/>
  <c r="W31" i="16"/>
  <c r="K31" i="16"/>
  <c r="AB21" i="16"/>
  <c r="AA21" i="16"/>
  <c r="AW20" i="16"/>
  <c r="AV20" i="16"/>
  <c r="S20" i="16"/>
  <c r="AW19" i="16"/>
  <c r="AV19" i="16"/>
  <c r="AW18" i="16"/>
  <c r="AV18" i="16"/>
  <c r="AW17" i="16"/>
  <c r="AV17" i="16"/>
  <c r="AW16" i="16"/>
  <c r="AV16" i="16"/>
  <c r="AW15" i="16"/>
  <c r="AV15" i="16"/>
  <c r="AW14" i="16"/>
  <c r="AV14" i="16"/>
  <c r="AW13" i="16"/>
  <c r="AV13" i="16"/>
  <c r="AA13" i="16"/>
  <c r="AW12" i="16"/>
  <c r="AV12" i="16"/>
  <c r="AW11" i="16"/>
  <c r="AV11" i="16"/>
  <c r="AW10" i="16"/>
  <c r="AV10" i="16"/>
  <c r="AW9" i="16"/>
  <c r="AV9" i="16"/>
  <c r="AW8" i="16"/>
  <c r="AV8" i="16"/>
  <c r="AW7" i="16"/>
  <c r="AV7" i="16"/>
  <c r="AY6" i="16"/>
  <c r="AX6" i="16"/>
  <c r="AW6" i="16"/>
  <c r="AV6" i="16"/>
  <c r="AY5" i="16"/>
  <c r="AX5" i="16"/>
  <c r="AW5" i="16"/>
  <c r="AV5" i="16"/>
  <c r="AY4" i="16"/>
  <c r="AX4" i="16"/>
  <c r="AW4" i="16"/>
  <c r="AV4" i="16"/>
  <c r="AY3" i="16"/>
  <c r="AX3" i="16"/>
  <c r="AW3" i="16"/>
  <c r="AV3" i="16"/>
  <c r="AX2" i="16"/>
  <c r="AW2" i="16"/>
  <c r="AV2" i="16"/>
  <c r="AA38" i="16" l="1"/>
  <c r="W32" i="16"/>
  <c r="AD33" i="1"/>
  <c r="AC33" i="1"/>
  <c r="AB33" i="1"/>
  <c r="AD32" i="1"/>
  <c r="AC32" i="1"/>
  <c r="AB32" i="1"/>
  <c r="AD31" i="1"/>
  <c r="AC31" i="1"/>
  <c r="AB31" i="1"/>
  <c r="AC33" i="5"/>
  <c r="AB32" i="5"/>
  <c r="AA32" i="5"/>
  <c r="W32" i="5"/>
  <c r="W34" i="5"/>
  <c r="W30" i="5"/>
  <c r="AB30" i="5" s="1"/>
  <c r="W28" i="5"/>
  <c r="W26" i="5"/>
  <c r="W24" i="5"/>
  <c r="AB24" i="5" s="1"/>
  <c r="W22" i="5"/>
  <c r="AB22" i="5"/>
  <c r="W20" i="5"/>
  <c r="W18" i="5"/>
  <c r="W16" i="5"/>
  <c r="W14" i="5"/>
  <c r="AB14" i="5"/>
  <c r="W12" i="5"/>
  <c r="AB12" i="5" s="1"/>
  <c r="W10" i="5"/>
  <c r="AB10" i="5" s="1"/>
  <c r="W8" i="5"/>
  <c r="AB8" i="5" s="1"/>
  <c r="Z43" i="8"/>
  <c r="Z42" i="8"/>
  <c r="Z46" i="1"/>
  <c r="O46" i="1" s="1"/>
  <c r="Z45" i="1"/>
  <c r="O45" i="1"/>
  <c r="AE41" i="8"/>
  <c r="O41" i="8" s="1"/>
  <c r="AE44" i="1"/>
  <c r="O44" i="1"/>
  <c r="V10" i="8"/>
  <c r="Q10" i="8"/>
  <c r="R6" i="8"/>
  <c r="V10" i="1"/>
  <c r="Q10" i="1"/>
  <c r="R6" i="1"/>
  <c r="K31" i="1"/>
  <c r="W31" i="1" s="1"/>
  <c r="AA38" i="1" s="1"/>
  <c r="AW20" i="13"/>
  <c r="AV20" i="13"/>
  <c r="AW19" i="13"/>
  <c r="AV19" i="13"/>
  <c r="AW18" i="13"/>
  <c r="AV18" i="13"/>
  <c r="AW17" i="13"/>
  <c r="AV17" i="13"/>
  <c r="AW16" i="13"/>
  <c r="AV16" i="13"/>
  <c r="AW15" i="13"/>
  <c r="AV15" i="13"/>
  <c r="AW14" i="13"/>
  <c r="AV14" i="13"/>
  <c r="AW13" i="13"/>
  <c r="AV13" i="13"/>
  <c r="AW12" i="13"/>
  <c r="AV12" i="13"/>
  <c r="AW11" i="13"/>
  <c r="AV11" i="13"/>
  <c r="AW10" i="13"/>
  <c r="AV10" i="13"/>
  <c r="AW9" i="13"/>
  <c r="AV9" i="13"/>
  <c r="AW8" i="13"/>
  <c r="AV8" i="13"/>
  <c r="AW7" i="13"/>
  <c r="AV7" i="13"/>
  <c r="AY6" i="13"/>
  <c r="AX6" i="13"/>
  <c r="AW6" i="13"/>
  <c r="AV6" i="13"/>
  <c r="AY5" i="13"/>
  <c r="AX5" i="13"/>
  <c r="AW5" i="13"/>
  <c r="AV5" i="13"/>
  <c r="AY4" i="13"/>
  <c r="AX4" i="13"/>
  <c r="AW4" i="13"/>
  <c r="AV4" i="13"/>
  <c r="AY3" i="13"/>
  <c r="AX3" i="13"/>
  <c r="AW3" i="13"/>
  <c r="AV3" i="13"/>
  <c r="AX2" i="13"/>
  <c r="AW2" i="13"/>
  <c r="AV2" i="13"/>
  <c r="AW38" i="11"/>
  <c r="AV38" i="11"/>
  <c r="AW37" i="11"/>
  <c r="AV37" i="11"/>
  <c r="AW36" i="11"/>
  <c r="AV36" i="11"/>
  <c r="AW35" i="11"/>
  <c r="AV35" i="11"/>
  <c r="AW34" i="11"/>
  <c r="AV34" i="11"/>
  <c r="AW33" i="11"/>
  <c r="AV33" i="11"/>
  <c r="AW32" i="11"/>
  <c r="AV32" i="11"/>
  <c r="AW31" i="11"/>
  <c r="AV31" i="11"/>
  <c r="AW30" i="11"/>
  <c r="AV30" i="11"/>
  <c r="AW29" i="11"/>
  <c r="AV29" i="11"/>
  <c r="AW28" i="11"/>
  <c r="AV28" i="11"/>
  <c r="AW27" i="11"/>
  <c r="AV27" i="11"/>
  <c r="AW26" i="11"/>
  <c r="AV26" i="11"/>
  <c r="AW25" i="11"/>
  <c r="AV25" i="11"/>
  <c r="AW24" i="11"/>
  <c r="AV24" i="11"/>
  <c r="AW23" i="11"/>
  <c r="AV23" i="11"/>
  <c r="AW22" i="11"/>
  <c r="AV22" i="11"/>
  <c r="AW21" i="11"/>
  <c r="AV21" i="11"/>
  <c r="AW20" i="11"/>
  <c r="AV20" i="11"/>
  <c r="AW19" i="11"/>
  <c r="AV19" i="11"/>
  <c r="AW18" i="11"/>
  <c r="AV18" i="11"/>
  <c r="AW17" i="11"/>
  <c r="AV17" i="11"/>
  <c r="AW16" i="11"/>
  <c r="AV16" i="11"/>
  <c r="AW15" i="11"/>
  <c r="AV15" i="11"/>
  <c r="AW14" i="11"/>
  <c r="AV14" i="11"/>
  <c r="AW13" i="11"/>
  <c r="AV13" i="11"/>
  <c r="AW12" i="11"/>
  <c r="AV12" i="11"/>
  <c r="AW11" i="11"/>
  <c r="AV11" i="11"/>
  <c r="AW10" i="11"/>
  <c r="AV10" i="11"/>
  <c r="AW9" i="11"/>
  <c r="AV9" i="11"/>
  <c r="AW8" i="11"/>
  <c r="AV8" i="11"/>
  <c r="AY7" i="11"/>
  <c r="AX7" i="11"/>
  <c r="AW7" i="11"/>
  <c r="AV7" i="11"/>
  <c r="AY6" i="11"/>
  <c r="AX6" i="11"/>
  <c r="AW6" i="11"/>
  <c r="AV6" i="11"/>
  <c r="AY5" i="11"/>
  <c r="AX5" i="11"/>
  <c r="AW5" i="11"/>
  <c r="AV5" i="11"/>
  <c r="AY4" i="11"/>
  <c r="AX4" i="11"/>
  <c r="AW4" i="11"/>
  <c r="AV4" i="11"/>
  <c r="AY3" i="11"/>
  <c r="AX3" i="11"/>
  <c r="AW3" i="11"/>
  <c r="AV3" i="11"/>
  <c r="AX2" i="11"/>
  <c r="AW2" i="11"/>
  <c r="AV2" i="11"/>
  <c r="AW20" i="8"/>
  <c r="AV20" i="8"/>
  <c r="AW19" i="8"/>
  <c r="AV19" i="8"/>
  <c r="AW18" i="8"/>
  <c r="AV18" i="8"/>
  <c r="AW17" i="8"/>
  <c r="AV17" i="8"/>
  <c r="AW16" i="8"/>
  <c r="AV16" i="8"/>
  <c r="AW15" i="8"/>
  <c r="AV15" i="8"/>
  <c r="AW14" i="8"/>
  <c r="AV14" i="8"/>
  <c r="AW13" i="8"/>
  <c r="AV13" i="8"/>
  <c r="AW12" i="8"/>
  <c r="AV12" i="8"/>
  <c r="AW11" i="8"/>
  <c r="AV11" i="8"/>
  <c r="AW10" i="8"/>
  <c r="AV10" i="8"/>
  <c r="AW9" i="8"/>
  <c r="AV9" i="8"/>
  <c r="AW8" i="8"/>
  <c r="AV8" i="8"/>
  <c r="AW7" i="8"/>
  <c r="AV7" i="8"/>
  <c r="AY6" i="8"/>
  <c r="AX6" i="8"/>
  <c r="AW6" i="8"/>
  <c r="AV6" i="8"/>
  <c r="AY5" i="8"/>
  <c r="AX5" i="8"/>
  <c r="AW5" i="8"/>
  <c r="AV5" i="8"/>
  <c r="AY4" i="8"/>
  <c r="AX4" i="8"/>
  <c r="AW4" i="8"/>
  <c r="AV4" i="8"/>
  <c r="AY3" i="8"/>
  <c r="AX3" i="8"/>
  <c r="AW3" i="8"/>
  <c r="AV3" i="8"/>
  <c r="AX2" i="8"/>
  <c r="AW2" i="8"/>
  <c r="AV2" i="8"/>
  <c r="AW20" i="5"/>
  <c r="AV20" i="5"/>
  <c r="AW19" i="5"/>
  <c r="AV19" i="5"/>
  <c r="AW18" i="5"/>
  <c r="AV18" i="5"/>
  <c r="AW17" i="5"/>
  <c r="AV17" i="5"/>
  <c r="AW16" i="5"/>
  <c r="AV16" i="5"/>
  <c r="AW15" i="5"/>
  <c r="AV15" i="5"/>
  <c r="AW14" i="5"/>
  <c r="AV14" i="5"/>
  <c r="AW13" i="5"/>
  <c r="AV13" i="5"/>
  <c r="AW12" i="5"/>
  <c r="AV12" i="5"/>
  <c r="AW11" i="5"/>
  <c r="AV11" i="5"/>
  <c r="AW10" i="5"/>
  <c r="AV10" i="5"/>
  <c r="AW9" i="5"/>
  <c r="AV9" i="5"/>
  <c r="AW8" i="5"/>
  <c r="AV8" i="5"/>
  <c r="AW7" i="5"/>
  <c r="AV7" i="5"/>
  <c r="AY6" i="5"/>
  <c r="AX6" i="5"/>
  <c r="AW6" i="5"/>
  <c r="AV6" i="5"/>
  <c r="AY5" i="5"/>
  <c r="AX5" i="5"/>
  <c r="AW5" i="5"/>
  <c r="AV5" i="5"/>
  <c r="AY4" i="5"/>
  <c r="AX4" i="5"/>
  <c r="AW4" i="5"/>
  <c r="AV4" i="5"/>
  <c r="AY3" i="5"/>
  <c r="AX3" i="5"/>
  <c r="AW3" i="5"/>
  <c r="AV3" i="5"/>
  <c r="AX2" i="5"/>
  <c r="AW2" i="5"/>
  <c r="AV2" i="5"/>
  <c r="AY4" i="1"/>
  <c r="AY5" i="1"/>
  <c r="AY6" i="1"/>
  <c r="AY3" i="1"/>
  <c r="AX3" i="1"/>
  <c r="AX4" i="1"/>
  <c r="AX5" i="1"/>
  <c r="AX6" i="1"/>
  <c r="AX2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3" i="1"/>
  <c r="AW2" i="1"/>
  <c r="AV3" i="1"/>
  <c r="AV2" i="1"/>
  <c r="AA36" i="13"/>
  <c r="AA13" i="13"/>
  <c r="AA13" i="8"/>
  <c r="AA13" i="1"/>
  <c r="B32" i="13"/>
  <c r="B30" i="13"/>
  <c r="B28" i="13"/>
  <c r="B26" i="13"/>
  <c r="B24" i="13"/>
  <c r="B22" i="13"/>
  <c r="B20" i="13"/>
  <c r="Z43" i="13"/>
  <c r="O43" i="13"/>
  <c r="Z42" i="13"/>
  <c r="O42" i="13"/>
  <c r="Z41" i="13"/>
  <c r="O41" i="13"/>
  <c r="Z40" i="13"/>
  <c r="Y40" i="13"/>
  <c r="B18" i="13"/>
  <c r="AC33" i="11"/>
  <c r="AA32" i="11"/>
  <c r="W32" i="11"/>
  <c r="AB32" i="11" s="1"/>
  <c r="AC31" i="11"/>
  <c r="AA30" i="11"/>
  <c r="W30" i="11"/>
  <c r="AB30" i="11" s="1"/>
  <c r="AC29" i="11"/>
  <c r="AA28" i="11"/>
  <c r="W28" i="11"/>
  <c r="AB28" i="11" s="1"/>
  <c r="AC27" i="11"/>
  <c r="AA26" i="11"/>
  <c r="W26" i="11"/>
  <c r="AB26" i="11" s="1"/>
  <c r="AC25" i="11"/>
  <c r="AA24" i="11"/>
  <c r="W24" i="11"/>
  <c r="AB24" i="11" s="1"/>
  <c r="AC23" i="11"/>
  <c r="AA22" i="11"/>
  <c r="W22" i="11"/>
  <c r="AB22" i="11" s="1"/>
  <c r="AC21" i="11"/>
  <c r="AA20" i="11"/>
  <c r="W20" i="11"/>
  <c r="AB20" i="11" s="1"/>
  <c r="AC19" i="11"/>
  <c r="AA18" i="11"/>
  <c r="W18" i="11"/>
  <c r="AB18" i="11" s="1"/>
  <c r="AC17" i="11"/>
  <c r="AA16" i="11"/>
  <c r="W16" i="11"/>
  <c r="AB16" i="11" s="1"/>
  <c r="AC15" i="11"/>
  <c r="AA14" i="11"/>
  <c r="W14" i="11"/>
  <c r="AB14" i="11" s="1"/>
  <c r="AC13" i="11"/>
  <c r="AA12" i="11"/>
  <c r="W12" i="11"/>
  <c r="AB12" i="11" s="1"/>
  <c r="AC11" i="11"/>
  <c r="AA10" i="11"/>
  <c r="W10" i="11"/>
  <c r="AB10" i="11" s="1"/>
  <c r="AC9" i="11"/>
  <c r="AC37" i="11" s="1" a="1"/>
  <c r="AC37" i="11" s="1"/>
  <c r="AA8" i="11"/>
  <c r="AA36" i="11" a="1"/>
  <c r="AA36" i="11" s="1"/>
  <c r="W8" i="11"/>
  <c r="AB8" i="11" s="1"/>
  <c r="AB21" i="1"/>
  <c r="AA21" i="1"/>
  <c r="AB34" i="5"/>
  <c r="AB28" i="5"/>
  <c r="AB26" i="5"/>
  <c r="AB20" i="5"/>
  <c r="AB18" i="5"/>
  <c r="AB16" i="5"/>
  <c r="B18" i="8"/>
  <c r="B32" i="8"/>
  <c r="B28" i="8"/>
  <c r="B30" i="8"/>
  <c r="Y43" i="1"/>
  <c r="O43" i="8"/>
  <c r="O42" i="8"/>
  <c r="Y40" i="8"/>
  <c r="V4" i="9"/>
  <c r="P4" i="9"/>
  <c r="B26" i="8"/>
  <c r="B24" i="8"/>
  <c r="B22" i="8"/>
  <c r="W36" i="8"/>
  <c r="AA36" i="8" s="1"/>
  <c r="B20" i="8"/>
  <c r="O3" i="9"/>
  <c r="V4" i="7"/>
  <c r="P4" i="7"/>
  <c r="O3" i="7"/>
  <c r="K33" i="1"/>
  <c r="AA33" i="1" s="1"/>
  <c r="W33" i="1"/>
  <c r="K32" i="1"/>
  <c r="AA32" i="1" s="1"/>
  <c r="AC35" i="5"/>
  <c r="AA34" i="5"/>
  <c r="AC31" i="5"/>
  <c r="AA30" i="5"/>
  <c r="AC29" i="5"/>
  <c r="AA28" i="5"/>
  <c r="AC27" i="5"/>
  <c r="AA26" i="5"/>
  <c r="AC25" i="5"/>
  <c r="AA24" i="5"/>
  <c r="AC23" i="5"/>
  <c r="AA22" i="5"/>
  <c r="AC21" i="5"/>
  <c r="AA20" i="5"/>
  <c r="AC19" i="5"/>
  <c r="AA18" i="5"/>
  <c r="AC17" i="5"/>
  <c r="AA16" i="5"/>
  <c r="AC15" i="5"/>
  <c r="AA14" i="5"/>
  <c r="AC13" i="5"/>
  <c r="AA12" i="5"/>
  <c r="AC11" i="5"/>
  <c r="AC9" i="5"/>
  <c r="AC39" i="5" a="1"/>
  <c r="AC39" i="5" s="1"/>
  <c r="W21" i="1" s="1"/>
  <c r="AA10" i="5"/>
  <c r="AA39" i="5" s="1" a="1"/>
  <c r="AA39" i="5" s="1"/>
  <c r="S39" i="5" s="1"/>
  <c r="AA8" i="5"/>
  <c r="O3" i="5"/>
  <c r="S20" i="1"/>
  <c r="V4" i="5"/>
  <c r="P4" i="5"/>
  <c r="AC35" i="11" a="1"/>
  <c r="AC35" i="11" s="1"/>
  <c r="AA38" i="11" a="1"/>
  <c r="AA38" i="11"/>
  <c r="AA37" i="11" a="1"/>
  <c r="AA37" i="11"/>
  <c r="W38" i="8"/>
  <c r="W32" i="1"/>
  <c r="AC37" i="5" l="1" a="1"/>
  <c r="AC37" i="5" s="1"/>
  <c r="W37" i="5" s="1"/>
  <c r="AA38" i="5" a="1"/>
  <c r="AA38" i="5" s="1"/>
  <c r="S38" i="5" s="1"/>
  <c r="W39" i="5"/>
  <c r="V21" i="1" s="1"/>
  <c r="AB36" i="11" a="1"/>
  <c r="AB36" i="11" s="1"/>
  <c r="AB38" i="11" a="1"/>
  <c r="AB38" i="11" s="1"/>
  <c r="AB38" i="5" a="1"/>
  <c r="AB38" i="5" s="1"/>
  <c r="AB38" i="16" s="1"/>
  <c r="AA31" i="1"/>
  <c r="W19" i="1" l="1"/>
  <c r="V21" i="16"/>
  <c r="AD38" i="16"/>
  <c r="V19" i="1"/>
  <c r="W20" i="1"/>
  <c r="AB38" i="1" s="1"/>
  <c r="W38" i="1" s="1"/>
  <c r="W38" i="5"/>
  <c r="V20" i="1" l="1"/>
  <c r="Y23" i="1" s="1"/>
  <c r="W41" i="1"/>
  <c r="AD38" i="1"/>
</calcChain>
</file>

<file path=xl/comments1.xml><?xml version="1.0" encoding="utf-8"?>
<comments xmlns="http://schemas.openxmlformats.org/spreadsheetml/2006/main">
  <authors>
    <author>Wodi</author>
  </authors>
  <commentList>
    <comment ref="E4" authorId="0">
      <text>
        <r>
          <rPr>
            <b/>
            <sz val="9"/>
            <color indexed="81"/>
            <rFont val="Tahoma"/>
            <family val="2"/>
          </rPr>
          <t>individuell vom KV gepflegte Liste!!</t>
        </r>
      </text>
    </comment>
  </commentList>
</comments>
</file>

<file path=xl/sharedStrings.xml><?xml version="1.0" encoding="utf-8"?>
<sst xmlns="http://schemas.openxmlformats.org/spreadsheetml/2006/main" count="432" uniqueCount="223">
  <si>
    <t>Reisekostenabrechnung für</t>
  </si>
  <si>
    <t>Überschrift --&gt;</t>
  </si>
  <si>
    <t>Kreisverbände u.a.</t>
  </si>
  <si>
    <t>Leerzeile!!! --&gt;</t>
  </si>
  <si>
    <t>ab hier Inhalte --&gt;</t>
  </si>
  <si>
    <t>KV Dithmarschen</t>
  </si>
  <si>
    <t>KV Herzogtum Lauenburg</t>
  </si>
  <si>
    <t>KV Flensburg</t>
  </si>
  <si>
    <t>KV Kiel</t>
  </si>
  <si>
    <t>KV Lübeck</t>
  </si>
  <si>
    <t>KV Neumünster</t>
  </si>
  <si>
    <t>KV Nordfriesland</t>
  </si>
  <si>
    <t>KV Ostholstein</t>
  </si>
  <si>
    <t>KV Pinneberg</t>
  </si>
  <si>
    <t>KV Plön</t>
  </si>
  <si>
    <t>KV Rendsburg-Eckernförde</t>
  </si>
  <si>
    <t>KV Schleswig-Flensburg</t>
  </si>
  <si>
    <t>KV Segeberg</t>
  </si>
  <si>
    <t>KV Steinburg</t>
  </si>
  <si>
    <t>KV Stormarn</t>
  </si>
  <si>
    <t>LV Schleswig-Holstein</t>
  </si>
  <si>
    <t>ab hier keine Berücksichtigung!</t>
  </si>
  <si>
    <t>Nachname:</t>
  </si>
  <si>
    <t>Vorname:</t>
  </si>
  <si>
    <t>Straße+Nr.:</t>
  </si>
  <si>
    <t>Telefon:</t>
  </si>
  <si>
    <t>E-Mail:</t>
  </si>
  <si>
    <t>PLZ, Ort:</t>
  </si>
  <si>
    <t>Abrechnungs-/Reisezeitraum:</t>
  </si>
  <si>
    <t>von</t>
  </si>
  <si>
    <t>Reiseziel / Veranstaltungsort:</t>
  </si>
  <si>
    <t>in der Funktion als …………:</t>
  </si>
  <si>
    <t>bis</t>
  </si>
  <si>
    <t>Fahrtkosten</t>
  </si>
  <si>
    <t>km</t>
  </si>
  <si>
    <t>km =</t>
  </si>
  <si>
    <t xml:space="preserve">Taxi, Begründung: </t>
  </si>
  <si>
    <t>Übernachtungskosten</t>
  </si>
  <si>
    <t>Verpflegungspauschalen</t>
  </si>
  <si>
    <t>Datum</t>
  </si>
  <si>
    <t>Dauer</t>
  </si>
  <si>
    <t>(hh:mm)</t>
  </si>
  <si>
    <t>(Stunden)</t>
  </si>
  <si>
    <t>(tt.mm.jjjj)</t>
  </si>
  <si>
    <t>Betrag</t>
  </si>
  <si>
    <t>Frühst.</t>
  </si>
  <si>
    <t>Mittag</t>
  </si>
  <si>
    <t>Abend</t>
  </si>
  <si>
    <t>Kreuz, wenn Mahlzeit gestellt wurde</t>
  </si>
  <si>
    <t>Abwesenheit</t>
  </si>
  <si>
    <t>Anmerkung:</t>
  </si>
  <si>
    <t>Die Belege sind als Originale beigefügt.</t>
  </si>
  <si>
    <t>Ort, Datum:</t>
  </si>
  <si>
    <t>Unterschrift:</t>
  </si>
  <si>
    <t>Antrag geprüft:</t>
  </si>
  <si>
    <t xml:space="preserve">Gesamtbetrag:  </t>
  </si>
  <si>
    <t>bitte "Erläuterungen" beachten</t>
  </si>
  <si>
    <t>Anlage zur Reisekostenabrechnung von</t>
  </si>
  <si>
    <t>Abfahrtsort, Reiseziel / Veranstaltungsort</t>
  </si>
  <si>
    <t>Grund der Reise / Gremium</t>
  </si>
  <si>
    <t>vom</t>
  </si>
  <si>
    <t>Art Reisemittel</t>
  </si>
  <si>
    <t>Bahn, Bus, ÖPNV</t>
  </si>
  <si>
    <t>P</t>
  </si>
  <si>
    <t>B</t>
  </si>
  <si>
    <t>Übertrag ins Deckblatt "Antrag Kostenerstattung Reisen":</t>
  </si>
  <si>
    <t>KSM KV Herzogtum Lauenburg
Wodi / Wolf-Dietrich Lentz
10.12.2011</t>
  </si>
  <si>
    <t>Beträge in Euro</t>
  </si>
  <si>
    <t>K</t>
  </si>
  <si>
    <t>Kraftfahrzeug</t>
  </si>
  <si>
    <t>Preis Bahn/Bus</t>
  </si>
  <si>
    <t>für km</t>
  </si>
  <si>
    <t>Bahn/P.</t>
  </si>
  <si>
    <r>
      <rPr>
        <b/>
        <sz val="11"/>
        <color indexed="8"/>
        <rFont val="Arial"/>
        <family val="2"/>
      </rPr>
      <t>K</t>
    </r>
    <r>
      <rPr>
        <sz val="11"/>
        <color indexed="8"/>
        <rFont val="Arial"/>
        <family val="2"/>
      </rPr>
      <t>raftfahrzeug (Kfz), pro km 0,30 € ………….…………:</t>
    </r>
  </si>
  <si>
    <r>
      <rPr>
        <b/>
        <sz val="11"/>
        <color indexed="8"/>
        <rFont val="Arial"/>
        <family val="2"/>
      </rPr>
      <t>F</t>
    </r>
    <r>
      <rPr>
        <sz val="11"/>
        <color indexed="8"/>
        <rFont val="Arial"/>
        <family val="2"/>
      </rPr>
      <t>ahrrad und Zweirad, pro km 0,05 € …….…...……....:</t>
    </r>
  </si>
  <si>
    <r>
      <rPr>
        <b/>
        <sz val="11"/>
        <color indexed="8"/>
        <rFont val="Arial"/>
        <family val="2"/>
      </rPr>
      <t>P</t>
    </r>
    <r>
      <rPr>
        <sz val="11"/>
        <color indexed="8"/>
        <rFont val="Arial"/>
        <family val="2"/>
      </rPr>
      <t>reis Bahn 2. Kl./Bus (Reise mit Kfz außerhalb S.-H.):</t>
    </r>
  </si>
  <si>
    <t>keine Eintragungen</t>
  </si>
  <si>
    <t>Nachname</t>
  </si>
  <si>
    <t>Vorname</t>
  </si>
  <si>
    <t>Betrag (€)</t>
  </si>
  <si>
    <r>
      <rPr>
        <b/>
        <sz val="11"/>
        <color indexed="8"/>
        <rFont val="Arial"/>
        <family val="2"/>
      </rPr>
      <t>B</t>
    </r>
    <r>
      <rPr>
        <sz val="11"/>
        <color indexed="8"/>
        <rFont val="Arial"/>
        <family val="2"/>
      </rPr>
      <t>ahn (2. Kl.), Bus, ÖPNV usw. (Summe aller beigefügten Belege) ….:</t>
    </r>
  </si>
  <si>
    <t>Seite:</t>
  </si>
  <si>
    <r>
      <rPr>
        <b/>
        <sz val="18"/>
        <color indexed="22"/>
        <rFont val="Arial"/>
        <family val="2"/>
      </rPr>
      <t>Blatt ausdrucken und Belege kleiner DIN A4 aufkleben !</t>
    </r>
    <r>
      <rPr>
        <b/>
        <sz val="19"/>
        <color indexed="22"/>
        <rFont val="Arial"/>
        <family val="2"/>
      </rPr>
      <t xml:space="preserve">
              </t>
    </r>
    <r>
      <rPr>
        <b/>
        <sz val="14"/>
        <color indexed="22"/>
        <rFont val="Arial"/>
        <family val="2"/>
      </rPr>
      <t xml:space="preserve"> Belege sollen sich nicht überlappen!</t>
    </r>
  </si>
  <si>
    <t>Anlage zur Sachkostenabrechnung von</t>
  </si>
  <si>
    <t>Sachkostenabrechnung für</t>
  </si>
  <si>
    <t>Abrechnungszeitraum ……...:</t>
  </si>
  <si>
    <t>Gremium ……….….………...:</t>
  </si>
  <si>
    <t>Eintragungen in "Antrag geprüft"</t>
  </si>
  <si>
    <t>1. Zeile (linksbündig):</t>
  </si>
  <si>
    <t>2. Zeile:</t>
  </si>
  <si>
    <t>Art der Kosten bzw. Beschreibung</t>
  </si>
  <si>
    <t>Belegdatum</t>
  </si>
  <si>
    <t>Nr.</t>
  </si>
  <si>
    <t>Grund der Reise / Gremium :</t>
  </si>
  <si>
    <t>OV …….:</t>
  </si>
  <si>
    <t>Preis Bahn 2. Kl./Bus (Reise mit Kfz außerhalb SH):</t>
  </si>
  <si>
    <r>
      <t xml:space="preserve">Max. 100,- € pro Nacht, Betrag </t>
    </r>
    <r>
      <rPr>
        <u/>
        <sz val="11"/>
        <color indexed="8"/>
        <rFont val="Arial"/>
        <family val="2"/>
      </rPr>
      <t>ohne</t>
    </r>
    <r>
      <rPr>
        <sz val="11"/>
        <color indexed="8"/>
        <rFont val="Arial"/>
        <family val="2"/>
      </rPr>
      <t xml:space="preserve"> Frühstück; beleglos pauschal 20,- € pro Nacht:</t>
    </r>
  </si>
  <si>
    <t>Anlass/Zweck/Veranst.,Datum</t>
  </si>
  <si>
    <r>
      <t>ggf. km,</t>
    </r>
    <r>
      <rPr>
        <sz val="9"/>
        <color indexed="8"/>
        <rFont val="Arial"/>
        <family val="2"/>
      </rPr>
      <t xml:space="preserve"> Betrag eintragen</t>
    </r>
  </si>
  <si>
    <t>Änderungen nur</t>
  </si>
  <si>
    <t>… durch Landesverband (Finanzreferat)!</t>
  </si>
  <si>
    <t>… durch Kreisverband (KreisschatzmeisterIn bzw. KreisgeschäftsführerIn)!</t>
  </si>
  <si>
    <t>letzte Zeile! --&gt;</t>
  </si>
  <si>
    <t>1.</t>
  </si>
  <si>
    <t>2.</t>
  </si>
  <si>
    <t>3.</t>
  </si>
  <si>
    <t>4.</t>
  </si>
  <si>
    <t>4.1</t>
  </si>
  <si>
    <t>4.2</t>
  </si>
  <si>
    <t>4.3</t>
  </si>
  <si>
    <t>4.4</t>
  </si>
  <si>
    <t>4.5</t>
  </si>
  <si>
    <t>4.6</t>
  </si>
  <si>
    <t>4.7</t>
  </si>
  <si>
    <t>5.</t>
  </si>
  <si>
    <t>6.</t>
  </si>
  <si>
    <t>7.</t>
  </si>
  <si>
    <t>Hinweise zu den Formularen</t>
  </si>
  <si>
    <t>7.1</t>
  </si>
  <si>
    <t>7.2</t>
  </si>
  <si>
    <t>7.3</t>
  </si>
  <si>
    <t>7.4</t>
  </si>
  <si>
    <t>8.</t>
  </si>
  <si>
    <t>Verzichtsspenden</t>
  </si>
  <si>
    <t>8.1</t>
  </si>
  <si>
    <t>8.2</t>
  </si>
  <si>
    <t>Der beabsichtigte Kauf eines Flugtickets ist eine Woche vorher zur Genehmigung vorzulegen.</t>
  </si>
  <si>
    <t xml:space="preserve">von </t>
  </si>
  <si>
    <t xml:space="preserve">bis </t>
  </si>
  <si>
    <t xml:space="preserve">vom </t>
  </si>
  <si>
    <r>
      <t xml:space="preserve">Zugunsten der Partei Bündnis 90/Die Grünen ziehe ich als </t>
    </r>
    <r>
      <rPr>
        <b/>
        <sz val="11"/>
        <rFont val="Arial"/>
        <family val="2"/>
      </rPr>
      <t>Verzichtsspende</t>
    </r>
    <r>
      <rPr>
        <sz val="11"/>
        <rFont val="Arial"/>
        <family val="2"/>
      </rPr>
      <t xml:space="preserve"> ab ...:</t>
    </r>
  </si>
  <si>
    <r>
      <t xml:space="preserve">Ich bitte um Überweisung des </t>
    </r>
    <r>
      <rPr>
        <b/>
        <sz val="11"/>
        <color indexed="8"/>
        <rFont val="Arial"/>
        <family val="2"/>
      </rPr>
      <t>Auszahlungsbetrages</t>
    </r>
    <r>
      <rPr>
        <sz val="11"/>
        <color indexed="8"/>
        <rFont val="Arial"/>
        <family val="2"/>
      </rPr>
      <t xml:space="preserve"> in Höhe von ..…….…………:</t>
    </r>
  </si>
  <si>
    <t>Kraftfahrzeug (Kfz), pro km 0,30 € ..……….………:</t>
  </si>
  <si>
    <t>Bahn (2. Kl.), Bus, ÖPNV usw. (Summe aller beigefügten Belege) :</t>
  </si>
  <si>
    <t>im Formular als Verzichtsspende vom Kostenerstattungsbetrag abgezogen werden.</t>
  </si>
  <si>
    <t>Grundsätzlich ist bei Fahrten die Nutzung von Bahn/Bus/ÖPNV vorzuziehen.</t>
  </si>
  <si>
    <t>Daher sollte auf eine Kostenerstattung für die Nutzung von Kraftfahrzeugen,</t>
  </si>
  <si>
    <t>die über die Kosten für Bahn/Bus/ÖPNV hinausgehen, verzichtet werden und</t>
  </si>
  <si>
    <t>Kosten, die im Auftrage von Fraktionen entstehen, sind nicht erstattungsfähig!</t>
  </si>
  <si>
    <t>Bei Bahnreisen werden Kosten der 2. Klasse erstattet. Bei Abrechnung von (anteiligen) Kosten</t>
  </si>
  <si>
    <t>für eine Bahn-Card ist eine Wirtschaftlichkeitsberechnung beizufügen.</t>
  </si>
  <si>
    <t>Es stehen Leerformulare zum Ausdrucken und Ausfüllen auf Papier zur Verfügung.</t>
  </si>
  <si>
    <t>Alle Eingabefelder sind grau umrahmt. Die Berechnungen müssen manuell erfolgen.</t>
  </si>
  <si>
    <t>Belege kleiner als A4-formatig müssen auf ein A4-Blatt geklebt werden, ein entsprechendes</t>
  </si>
  <si>
    <t>Blatt ist in dieser Tabelle vorhanden! - Zahlungs- und Überweisungsbelege nicht beifügen!</t>
  </si>
  <si>
    <t>spende) wird bis März des Folgejahres eine Zuwendungsbestätigung ausgestellt.</t>
  </si>
  <si>
    <t>Bei Kfz-Fahrtkosten sollte die Hälfte des Betrages als Verzichtsspende abgerechnet</t>
  </si>
  <si>
    <t>als Sonderausgaben nach § 10b Abs.2 EStG geltend gemacht werden.</t>
  </si>
  <si>
    <r>
      <rPr>
        <b/>
        <sz val="11"/>
        <color indexed="8"/>
        <rFont val="Arial"/>
        <family val="2"/>
      </rPr>
      <t>Einzureichen sind Kostenerstattungsanträge</t>
    </r>
    <r>
      <rPr>
        <sz val="11"/>
        <color indexed="8"/>
        <rFont val="Arial"/>
        <family val="2"/>
      </rPr>
      <t xml:space="preserve"> bei der beauftragenden Stelle, in der Regel bei</t>
    </r>
  </si>
  <si>
    <r>
      <rPr>
        <b/>
        <sz val="11"/>
        <color indexed="8"/>
        <rFont val="Arial"/>
        <family val="2"/>
      </rPr>
      <t>Übernachtungskosten</t>
    </r>
    <r>
      <rPr>
        <sz val="11"/>
        <color indexed="8"/>
        <rFont val="Arial"/>
        <family val="2"/>
      </rPr>
      <t xml:space="preserve"> </t>
    </r>
    <r>
      <rPr>
        <u/>
        <sz val="11"/>
        <color indexed="8"/>
        <rFont val="Arial"/>
        <family val="2"/>
      </rPr>
      <t>ohne</t>
    </r>
    <r>
      <rPr>
        <sz val="11"/>
        <color indexed="8"/>
        <rFont val="Arial"/>
        <family val="2"/>
      </rPr>
      <t xml:space="preserve"> Frühstück werden in nachgewiesener Höhe bis maximal </t>
    </r>
  </si>
  <si>
    <t xml:space="preserve">werden, gerne auch mehr. Für abgerechnete, aber nicht ausgezahlte Kosten (=Verzichts- </t>
  </si>
  <si>
    <t>Spenden von natürlichen Personen an politische Parteien werden bis 1.650 €</t>
  </si>
  <si>
    <t>Steuerschuld erstattet. Darüber hinaus können bis zu weiteren 1.650 € (3.300 €)</t>
  </si>
  <si>
    <t>(Zusammenveranlagte bis 3.300 €) zu 50% vom Finanzamt durch Abzug von der</t>
  </si>
  <si>
    <t>Ortsverbände</t>
  </si>
  <si>
    <r>
      <t xml:space="preserve">km </t>
    </r>
    <r>
      <rPr>
        <u/>
        <sz val="9"/>
        <color indexed="8"/>
        <rFont val="Arial"/>
        <family val="2"/>
      </rPr>
      <t>od.</t>
    </r>
    <r>
      <rPr>
        <sz val="9"/>
        <color indexed="8"/>
        <rFont val="Arial"/>
        <family val="2"/>
      </rPr>
      <t xml:space="preserve"> Betrag eintragen</t>
    </r>
  </si>
  <si>
    <r>
      <t xml:space="preserve">Ich bitte um Überweisung des </t>
    </r>
    <r>
      <rPr>
        <b/>
        <sz val="11"/>
        <color indexed="8"/>
        <rFont val="Arial"/>
        <family val="2"/>
      </rPr>
      <t>Auszahlungsbetrages</t>
    </r>
    <r>
      <rPr>
        <sz val="11"/>
        <color indexed="8"/>
        <rFont val="Arial"/>
        <family val="2"/>
      </rPr>
      <t xml:space="preserve"> in Höhe von .……..…………:</t>
    </r>
  </si>
  <si>
    <t xml:space="preserve"> </t>
  </si>
  <si>
    <t xml:space="preserve">(1) </t>
  </si>
  <si>
    <t xml:space="preserve">(2) </t>
  </si>
  <si>
    <t xml:space="preserve">(3) </t>
  </si>
  <si>
    <t xml:space="preserve">(4) </t>
  </si>
  <si>
    <t xml:space="preserve">(5) </t>
  </si>
  <si>
    <t xml:space="preserve">(6) </t>
  </si>
  <si>
    <t xml:space="preserve">(7) </t>
  </si>
  <si>
    <t xml:space="preserve">(8) </t>
  </si>
  <si>
    <t xml:space="preserve">(9) </t>
  </si>
  <si>
    <t xml:space="preserve">(10) </t>
  </si>
  <si>
    <t xml:space="preserve">(11) </t>
  </si>
  <si>
    <t xml:space="preserve">(12) </t>
  </si>
  <si>
    <t xml:space="preserve">(13) </t>
  </si>
  <si>
    <t>Nach dem 10. Januar des Folgejahres sind Abrechnungen nicht mehr möglich!</t>
  </si>
  <si>
    <t>100,- € pro Nacht erstattet. Die Kosten für das Frühstück sind pauschal mit dem</t>
  </si>
  <si>
    <t>Verpflegungsmehraufwand abgegolten. Wenn keine Übernachtungsrechnung vorliegt,</t>
  </si>
  <si>
    <t xml:space="preserve">kann pro Nacht nur 20,- € Pauschalbetrag eintragen werden!  Wird die Hotelrechnung </t>
  </si>
  <si>
    <t>das Frühstück bei der Verpflegungspauschale zu berücksichtigen, siehe Punkt 6.</t>
  </si>
  <si>
    <t>direkt von der Parteigliederung bezahlt, ist die Übernachtung hier nicht abzurechnen und</t>
  </si>
  <si>
    <t>Abrechnungen zu erstellen, wenn die Erstattung an unterschiedliche Personen erfolgen soll.</t>
  </si>
  <si>
    <t>(z.B. KV-Vorstand; LPT-Delegation) Kosten entstanden sind. Ebenfalls sind getrennte</t>
  </si>
  <si>
    <t>umrahmt. Weitere Angaben im Formular werden errechnet bzw. automatisch eingestellt.</t>
  </si>
  <si>
    <t>Die Formulare sollten möglichst am Computer ausgefüllt werden. Alle Eingabefelder sind grau</t>
  </si>
  <si>
    <t>Teilausgefüllte Formulare (z.B. mit persönlichen Daten) können von der abrechnenden Person</t>
  </si>
  <si>
    <t>separat abgespeichert werden. Dies gilt sinngemäß auch für eine fertige Abrechnung.</t>
  </si>
  <si>
    <t>Vorstandsmitglieder, mit besonderer Aufgabe beauftragte Person).</t>
  </si>
  <si>
    <t xml:space="preserve">mit der Beauftragung durch ein berechtigtes Organ der Partei verbunden sind (z.B. Delegierte, </t>
  </si>
  <si>
    <r>
      <rPr>
        <b/>
        <sz val="11"/>
        <color indexed="8"/>
        <rFont val="Arial"/>
        <family val="2"/>
      </rPr>
      <t>Getrennte Kostenerstattungsanträge</t>
    </r>
    <r>
      <rPr>
        <sz val="11"/>
        <color indexed="8"/>
        <rFont val="Arial"/>
        <family val="2"/>
      </rPr>
      <t xml:space="preserve"> sind zu stellen, wenn für </t>
    </r>
    <r>
      <rPr>
        <u/>
        <sz val="11"/>
        <color indexed="8"/>
        <rFont val="Arial"/>
        <family val="2"/>
      </rPr>
      <t>unterschiedliche Gliede-</t>
    </r>
  </si>
  <si>
    <r>
      <rPr>
        <u/>
        <sz val="11"/>
        <color indexed="8"/>
        <rFont val="Arial"/>
        <family val="2"/>
      </rPr>
      <t>rungen</t>
    </r>
    <r>
      <rPr>
        <sz val="11"/>
        <color indexed="8"/>
        <rFont val="Arial"/>
        <family val="2"/>
      </rPr>
      <t xml:space="preserve"> (z.B. Parteirat: </t>
    </r>
    <r>
      <rPr>
        <u/>
        <sz val="11"/>
        <color indexed="8"/>
        <rFont val="Arial"/>
        <family val="2"/>
      </rPr>
      <t>LV</t>
    </r>
    <r>
      <rPr>
        <sz val="11"/>
        <color indexed="8"/>
        <rFont val="Arial"/>
        <family val="2"/>
      </rPr>
      <t xml:space="preserve">; KV-Vorstand: </t>
    </r>
    <r>
      <rPr>
        <u/>
        <sz val="11"/>
        <color indexed="8"/>
        <rFont val="Arial"/>
        <family val="2"/>
      </rPr>
      <t>KV</t>
    </r>
    <r>
      <rPr>
        <sz val="11"/>
        <color indexed="8"/>
        <rFont val="Arial"/>
        <family val="2"/>
      </rPr>
      <t>) und/oder wenn für unterschiedliche Aufgaben</t>
    </r>
  </si>
  <si>
    <t>pauschale die genannten Beträge abzuziehen.</t>
  </si>
  <si>
    <t>8 zusammenhängenden Stunden abgerechnet werden. Bei ganztägiger Abwesenheit</t>
  </si>
  <si>
    <r>
      <t xml:space="preserve">Taxi-Fahrten sind </t>
    </r>
    <r>
      <rPr>
        <sz val="11"/>
        <color indexed="8"/>
        <rFont val="Arial"/>
        <family val="2"/>
      </rPr>
      <t>stets zu begründen.</t>
    </r>
  </si>
  <si>
    <t>BIC:</t>
  </si>
  <si>
    <t>IBAN:</t>
  </si>
  <si>
    <t xml:space="preserve">Kreditinstitut: </t>
  </si>
  <si>
    <t>alt: BLZ</t>
  </si>
  <si>
    <t>Kto.nr.</t>
  </si>
  <si>
    <t>Empfänger:</t>
  </si>
  <si>
    <t>KV / LV:</t>
  </si>
  <si>
    <t>Datum:</t>
  </si>
  <si>
    <t>Ort:</t>
  </si>
  <si>
    <t>Im Dezember anfallende Kosten sind umgehend abzurechnen.</t>
  </si>
  <si>
    <r>
      <rPr>
        <b/>
        <sz val="11"/>
        <color indexed="8"/>
        <rFont val="Arial"/>
        <family val="2"/>
      </rPr>
      <t>Erstattungsfähig sind Kosten</t>
    </r>
    <r>
      <rPr>
        <sz val="11"/>
        <color indexed="8"/>
        <rFont val="Arial"/>
        <family val="2"/>
      </rPr>
      <t>, die mit einem Amt in der jeweiligen Gliederung der Partei oder</t>
    </r>
  </si>
  <si>
    <t>Sonstige Kosten sind z.B. Parkgebühren. Bei fehlenden Fahrtkosten zwecks Nachvollziehbarkeit</t>
  </si>
  <si>
    <t>bitte den Namen der Person angeben, durch die die Mitfahrgelegenheit möglich war.</t>
  </si>
  <si>
    <t>der/dem zuständigen SchatzmeisterIn, innerhalb von drei Monaten bzw. bis zum 10. Dezember.</t>
  </si>
  <si>
    <t>Grüne Jugend (GJ)</t>
  </si>
  <si>
    <t>Antrag auf Kostenabrechnung</t>
  </si>
  <si>
    <r>
      <t xml:space="preserve">Art: </t>
    </r>
    <r>
      <rPr>
        <b/>
        <sz val="9"/>
        <color indexed="8"/>
        <rFont val="Arial"/>
        <family val="2"/>
      </rPr>
      <t>B</t>
    </r>
    <r>
      <rPr>
        <sz val="9"/>
        <color indexed="8"/>
        <rFont val="Arial"/>
        <family val="2"/>
      </rPr>
      <t>ahn/Bus/ÖPNV,</t>
    </r>
  </si>
  <si>
    <r>
      <rPr>
        <b/>
        <sz val="9"/>
        <color indexed="8"/>
        <rFont val="Arial"/>
        <family val="2"/>
      </rPr>
      <t xml:space="preserve"> K</t>
    </r>
    <r>
      <rPr>
        <sz val="9"/>
        <color indexed="8"/>
        <rFont val="Arial"/>
        <family val="2"/>
      </rPr>
      <t xml:space="preserve">fz, </t>
    </r>
    <r>
      <rPr>
        <b/>
        <sz val="9"/>
        <color indexed="8"/>
        <rFont val="Arial"/>
        <family val="2"/>
      </rPr>
      <t>P</t>
    </r>
    <r>
      <rPr>
        <sz val="9"/>
        <color indexed="8"/>
        <rFont val="Arial"/>
        <family val="2"/>
      </rPr>
      <t>reis Bahn</t>
    </r>
  </si>
  <si>
    <t>Sonstiges:</t>
  </si>
  <si>
    <t>&gt; 8 Std.: 14,- € ; ganztägig, also 24 Std.: 28,- €</t>
  </si>
  <si>
    <t>Abzug: 5,60 €</t>
  </si>
  <si>
    <t>11,20 €</t>
  </si>
  <si>
    <t xml:space="preserve">(14) </t>
  </si>
  <si>
    <t>Die hier aufgeführten Kosten rechne ich nicht noch mit einer anderen Stelle ab.</t>
  </si>
  <si>
    <t>Belege zur Kostenabrechnung</t>
  </si>
  <si>
    <r>
      <rPr>
        <b/>
        <sz val="11"/>
        <color indexed="8"/>
        <rFont val="Arial"/>
        <family val="2"/>
      </rPr>
      <t>Verpflegungsmehraufwand</t>
    </r>
    <r>
      <rPr>
        <sz val="11"/>
        <color indexed="8"/>
        <rFont val="Arial"/>
        <family val="2"/>
      </rPr>
      <t xml:space="preserve"> in Höhe von 14,- Euro kann für eine Abwesenheit von mehr als</t>
    </r>
  </si>
  <si>
    <t>werden pauschal 28,- Euro erstattet. Für gestellte Mahlzeiten sind von der Verpflegungs-</t>
  </si>
  <si>
    <t>Fahrten innerhalb Schleswig-Holsteins mit dem Kraftfahrzeug werden mit 0,30 € pro km</t>
  </si>
  <si>
    <t>abgerechnet. Bei Abrechnung von Teilstrecken ist dies zu vermerken.</t>
  </si>
  <si>
    <t>Für Fahrten mit Ziel oder Start außerhalb SH werden maximal die Bahn-/Buskosten erstattet.</t>
  </si>
  <si>
    <r>
      <t xml:space="preserve">Stand 01.04.2020      </t>
    </r>
    <r>
      <rPr>
        <sz val="11"/>
        <color indexed="9"/>
        <rFont val="Arial"/>
        <family val="2"/>
      </rPr>
      <t>.</t>
    </r>
  </si>
  <si>
    <t>Kostenabrechnungsordnung - Erläuterungen und Hinweise zu Kostenerstattung und Formular</t>
  </si>
  <si>
    <t>Sammelaufstellung zur Kostenabrechnung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</si>
</sst>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\ &quot;€&quot;"/>
    <numFmt numFmtId="165" formatCode="00000"/>
    <numFmt numFmtId="166" formatCode="[hh]:mm"/>
    <numFmt numFmtId="167" formatCode="00.00"/>
    <numFmt numFmtId="168" formatCode="000\ 000\ 00"/>
  </numFmts>
  <fonts count="33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u/>
      <sz val="11"/>
      <color indexed="8"/>
      <name val="Arial"/>
      <family val="2"/>
    </font>
    <font>
      <u/>
      <sz val="9"/>
      <color indexed="8"/>
      <name val="Arial"/>
      <family val="2"/>
    </font>
    <font>
      <b/>
      <sz val="11"/>
      <name val="Arial"/>
      <family val="2"/>
    </font>
    <font>
      <b/>
      <sz val="19"/>
      <color indexed="22"/>
      <name val="Arial"/>
      <family val="2"/>
    </font>
    <font>
      <b/>
      <sz val="14"/>
      <color indexed="22"/>
      <name val="Arial"/>
      <family val="2"/>
    </font>
    <font>
      <b/>
      <sz val="18"/>
      <color indexed="22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u/>
      <sz val="9"/>
      <color indexed="8"/>
      <name val="Arial"/>
      <family val="2"/>
    </font>
    <font>
      <sz val="9"/>
      <color indexed="8"/>
      <name val="Arial"/>
      <family val="2"/>
    </font>
    <font>
      <u/>
      <sz val="8"/>
      <color indexed="8"/>
      <name val="Arial"/>
      <family val="2"/>
    </font>
    <font>
      <sz val="11"/>
      <color indexed="9"/>
      <name val="Arial"/>
      <family val="2"/>
    </font>
    <font>
      <sz val="5"/>
      <color indexed="8"/>
      <name val="Arial"/>
      <family val="2"/>
    </font>
    <font>
      <b/>
      <i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indexed="10"/>
      <name val="Arial"/>
      <family val="2"/>
    </font>
    <font>
      <b/>
      <sz val="19"/>
      <color indexed="22"/>
      <name val="Arial"/>
      <family val="2"/>
    </font>
    <font>
      <sz val="3"/>
      <color indexed="8"/>
      <name val="Arial"/>
      <family val="2"/>
    </font>
    <font>
      <sz val="4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11"/>
      <color rgb="FFFF0000"/>
      <name val="Arial"/>
      <family val="2"/>
    </font>
    <font>
      <sz val="9"/>
      <color theme="0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gray0625"/>
    </fill>
    <fill>
      <patternFill patternType="solid">
        <fgColor indexed="42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23"/>
      </bottom>
      <diagonal/>
    </border>
    <border>
      <left/>
      <right style="medium">
        <color indexed="55"/>
      </right>
      <top/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55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23"/>
      </top>
      <bottom style="medium">
        <color indexed="55"/>
      </bottom>
      <diagonal/>
    </border>
    <border>
      <left style="medium">
        <color indexed="55"/>
      </left>
      <right/>
      <top/>
      <bottom/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/>
      <right/>
      <top style="medium">
        <color indexed="55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indexed="55"/>
      </left>
      <right/>
      <top style="medium">
        <color indexed="55"/>
      </top>
      <bottom style="hair">
        <color indexed="55"/>
      </bottom>
      <diagonal/>
    </border>
    <border>
      <left/>
      <right/>
      <top style="medium">
        <color indexed="55"/>
      </top>
      <bottom style="hair">
        <color indexed="55"/>
      </bottom>
      <diagonal/>
    </border>
    <border>
      <left/>
      <right style="medium">
        <color indexed="55"/>
      </right>
      <top style="medium">
        <color indexed="55"/>
      </top>
      <bottom style="hair">
        <color indexed="55"/>
      </bottom>
      <diagonal/>
    </border>
    <border>
      <left style="medium">
        <color indexed="55"/>
      </left>
      <right/>
      <top style="hair">
        <color indexed="55"/>
      </top>
      <bottom style="medium">
        <color indexed="55"/>
      </bottom>
      <diagonal/>
    </border>
    <border>
      <left/>
      <right/>
      <top style="hair">
        <color indexed="55"/>
      </top>
      <bottom style="medium">
        <color indexed="55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55"/>
      </left>
      <right/>
      <top style="medium">
        <color indexed="55"/>
      </top>
      <bottom style="medium">
        <color indexed="23"/>
      </bottom>
      <diagonal/>
    </border>
    <border>
      <left/>
      <right style="medium">
        <color indexed="55"/>
      </right>
      <top style="medium">
        <color indexed="55"/>
      </top>
      <bottom style="medium">
        <color indexed="23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2">
    <xf numFmtId="0" fontId="0" fillId="0" borderId="0"/>
    <xf numFmtId="0" fontId="4" fillId="0" borderId="1" applyFont="0"/>
  </cellStyleXfs>
  <cellXfs count="389">
    <xf numFmtId="0" fontId="0" fillId="0" borderId="0" xfId="0"/>
    <xf numFmtId="0" fontId="14" fillId="0" borderId="0" xfId="0" applyFont="1" applyBorder="1"/>
    <xf numFmtId="0" fontId="14" fillId="0" borderId="0" xfId="0" applyFont="1"/>
    <xf numFmtId="0" fontId="15" fillId="0" borderId="0" xfId="0" applyFont="1"/>
    <xf numFmtId="0" fontId="3" fillId="0" borderId="0" xfId="0" applyFont="1"/>
    <xf numFmtId="0" fontId="1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left"/>
    </xf>
    <xf numFmtId="0" fontId="16" fillId="0" borderId="0" xfId="0" applyFont="1" applyAlignment="1">
      <alignment horizontal="right"/>
    </xf>
    <xf numFmtId="0" fontId="14" fillId="0" borderId="0" xfId="0" applyFont="1" applyBorder="1" applyAlignment="1">
      <alignment vertical="center"/>
    </xf>
    <xf numFmtId="0" fontId="15" fillId="0" borderId="0" xfId="0" applyFont="1" applyAlignment="1">
      <alignment vertical="center"/>
    </xf>
    <xf numFmtId="164" fontId="14" fillId="0" borderId="0" xfId="0" applyNumberFormat="1" applyFont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/>
    <xf numFmtId="0" fontId="17" fillId="0" borderId="0" xfId="0" applyFont="1"/>
    <xf numFmtId="0" fontId="17" fillId="0" borderId="0" xfId="0" applyFont="1" applyAlignment="1">
      <alignment vertical="top"/>
    </xf>
    <xf numFmtId="0" fontId="15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0" xfId="0" applyFont="1" applyAlignment="1">
      <alignment wrapText="1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/>
    </xf>
    <xf numFmtId="0" fontId="14" fillId="0" borderId="3" xfId="0" applyFont="1" applyBorder="1" applyAlignment="1">
      <alignment vertical="center"/>
    </xf>
    <xf numFmtId="164" fontId="14" fillId="0" borderId="4" xfId="0" applyNumberFormat="1" applyFont="1" applyBorder="1" applyAlignment="1">
      <alignment vertical="center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Alignment="1">
      <alignment horizontal="left" vertical="top"/>
    </xf>
    <xf numFmtId="49" fontId="17" fillId="0" borderId="0" xfId="0" applyNumberFormat="1" applyFont="1" applyAlignment="1">
      <alignment horizontal="center" vertical="top"/>
    </xf>
    <xf numFmtId="0" fontId="17" fillId="0" borderId="0" xfId="0" applyFont="1" applyBorder="1" applyAlignment="1">
      <alignment horizontal="center" vertical="top"/>
    </xf>
    <xf numFmtId="164" fontId="14" fillId="0" borderId="0" xfId="0" applyNumberFormat="1" applyFont="1" applyBorder="1" applyAlignment="1">
      <alignment vertical="center"/>
    </xf>
    <xf numFmtId="0" fontId="17" fillId="0" borderId="3" xfId="0" applyFont="1" applyBorder="1"/>
    <xf numFmtId="0" fontId="14" fillId="0" borderId="5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164" fontId="15" fillId="0" borderId="3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7" fillId="0" borderId="3" xfId="0" applyFont="1" applyBorder="1" applyAlignment="1">
      <alignment vertical="top"/>
    </xf>
    <xf numFmtId="0" fontId="17" fillId="0" borderId="0" xfId="0" applyFont="1" applyAlignment="1">
      <alignment horizontal="right" vertical="top"/>
    </xf>
    <xf numFmtId="0" fontId="14" fillId="0" borderId="6" xfId="0" applyFont="1" applyBorder="1" applyAlignment="1" applyProtection="1">
      <alignment horizontal="center" vertical="center"/>
      <protection locked="0"/>
    </xf>
    <xf numFmtId="4" fontId="17" fillId="0" borderId="0" xfId="0" applyNumberFormat="1" applyFont="1" applyAlignment="1">
      <alignment horizontal="right" vertical="center"/>
    </xf>
    <xf numFmtId="3" fontId="17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top"/>
    </xf>
    <xf numFmtId="0" fontId="14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0" fontId="14" fillId="0" borderId="7" xfId="0" applyFont="1" applyBorder="1" applyAlignment="1">
      <alignment vertical="center"/>
    </xf>
    <xf numFmtId="0" fontId="14" fillId="0" borderId="0" xfId="0" applyFont="1" applyBorder="1" applyAlignment="1"/>
    <xf numFmtId="0" fontId="6" fillId="0" borderId="2" xfId="0" applyFont="1" applyBorder="1" applyAlignment="1">
      <alignment horizontal="right" vertical="top"/>
    </xf>
    <xf numFmtId="0" fontId="1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NumberFormat="1" applyFont="1" applyBorder="1" applyAlignment="1">
      <alignment horizontal="right" vertical="top"/>
    </xf>
    <xf numFmtId="0" fontId="14" fillId="0" borderId="0" xfId="0" applyNumberFormat="1" applyFont="1" applyBorder="1" applyAlignment="1">
      <alignment vertical="top"/>
    </xf>
    <xf numFmtId="0" fontId="14" fillId="0" borderId="3" xfId="0" applyNumberFormat="1" applyFont="1" applyBorder="1" applyAlignment="1">
      <alignment vertical="top"/>
    </xf>
    <xf numFmtId="0" fontId="19" fillId="0" borderId="0" xfId="0" applyFont="1" applyAlignment="1">
      <alignment vertical="center"/>
    </xf>
    <xf numFmtId="20" fontId="14" fillId="0" borderId="8" xfId="0" applyNumberFormat="1" applyFont="1" applyBorder="1" applyAlignment="1" applyProtection="1">
      <alignment vertical="center"/>
    </xf>
    <xf numFmtId="20" fontId="14" fillId="0" borderId="2" xfId="0" applyNumberFormat="1" applyFont="1" applyBorder="1" applyAlignment="1" applyProtection="1">
      <alignment vertical="center"/>
    </xf>
    <xf numFmtId="166" fontId="14" fillId="0" borderId="2" xfId="0" applyNumberFormat="1" applyFont="1" applyBorder="1" applyAlignment="1" applyProtection="1">
      <alignment vertical="center"/>
    </xf>
    <xf numFmtId="4" fontId="20" fillId="0" borderId="0" xfId="0" applyNumberFormat="1" applyFont="1" applyAlignment="1">
      <alignment vertical="center"/>
    </xf>
    <xf numFmtId="3" fontId="20" fillId="0" borderId="0" xfId="0" applyNumberFormat="1" applyFont="1" applyAlignment="1">
      <alignment vertical="center"/>
    </xf>
    <xf numFmtId="0" fontId="14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center" vertical="center"/>
    </xf>
    <xf numFmtId="164" fontId="14" fillId="0" borderId="0" xfId="0" applyNumberFormat="1" applyFont="1" applyBorder="1" applyAlignment="1" applyProtection="1">
      <alignment vertical="center"/>
    </xf>
    <xf numFmtId="0" fontId="14" fillId="0" borderId="0" xfId="0" applyFont="1" applyProtection="1"/>
    <xf numFmtId="0" fontId="14" fillId="0" borderId="6" xfId="0" applyFont="1" applyBorder="1" applyAlignment="1" applyProtection="1">
      <alignment horizontal="center" vertical="center"/>
    </xf>
    <xf numFmtId="0" fontId="14" fillId="0" borderId="7" xfId="0" applyFont="1" applyBorder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horizontal="right" vertical="center"/>
    </xf>
    <xf numFmtId="0" fontId="14" fillId="0" borderId="0" xfId="0" applyFont="1" applyAlignment="1" applyProtection="1">
      <alignment horizontal="center" vertical="center"/>
    </xf>
    <xf numFmtId="0" fontId="17" fillId="0" borderId="3" xfId="0" applyFont="1" applyBorder="1" applyProtection="1"/>
    <xf numFmtId="0" fontId="17" fillId="0" borderId="0" xfId="0" applyFont="1" applyAlignment="1" applyProtection="1">
      <alignment horizontal="right"/>
    </xf>
    <xf numFmtId="0" fontId="14" fillId="0" borderId="0" xfId="0" applyFont="1" applyAlignment="1" applyProtection="1">
      <alignment horizontal="right"/>
    </xf>
    <xf numFmtId="0" fontId="15" fillId="0" borderId="0" xfId="0" applyFont="1" applyAlignment="1" applyProtection="1">
      <alignment horizontal="right" vertical="center"/>
    </xf>
    <xf numFmtId="0" fontId="3" fillId="0" borderId="0" xfId="0" applyFont="1" applyProtection="1"/>
    <xf numFmtId="0" fontId="14" fillId="0" borderId="3" xfId="0" applyFont="1" applyBorder="1" applyAlignment="1" applyProtection="1">
      <alignment vertical="center"/>
    </xf>
    <xf numFmtId="164" fontId="15" fillId="0" borderId="3" xfId="0" applyNumberFormat="1" applyFont="1" applyBorder="1" applyAlignment="1" applyProtection="1">
      <alignment vertical="center"/>
    </xf>
    <xf numFmtId="0" fontId="14" fillId="0" borderId="0" xfId="0" applyFont="1" applyBorder="1" applyAlignment="1" applyProtection="1">
      <alignment vertical="top"/>
    </xf>
    <xf numFmtId="0" fontId="14" fillId="0" borderId="0" xfId="0" applyNumberFormat="1" applyFont="1" applyBorder="1" applyAlignment="1" applyProtection="1">
      <alignment horizontal="right" vertical="top"/>
    </xf>
    <xf numFmtId="0" fontId="14" fillId="0" borderId="0" xfId="0" applyNumberFormat="1" applyFont="1" applyBorder="1" applyAlignment="1" applyProtection="1">
      <alignment vertical="top"/>
    </xf>
    <xf numFmtId="0" fontId="14" fillId="0" borderId="9" xfId="0" applyFont="1" applyBorder="1"/>
    <xf numFmtId="0" fontId="14" fillId="0" borderId="10" xfId="0" applyFont="1" applyBorder="1"/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 wrapText="1"/>
    </xf>
    <xf numFmtId="3" fontId="14" fillId="0" borderId="0" xfId="0" applyNumberFormat="1" applyFont="1" applyAlignment="1">
      <alignment vertical="top"/>
    </xf>
    <xf numFmtId="0" fontId="15" fillId="0" borderId="0" xfId="0" applyFont="1" applyBorder="1" applyAlignment="1">
      <alignment vertical="center"/>
    </xf>
    <xf numFmtId="3" fontId="15" fillId="0" borderId="0" xfId="0" applyNumberFormat="1" applyFont="1" applyAlignment="1">
      <alignment vertical="center"/>
    </xf>
    <xf numFmtId="49" fontId="14" fillId="0" borderId="0" xfId="0" applyNumberFormat="1" applyFont="1" applyBorder="1" applyAlignment="1">
      <alignment vertical="top"/>
    </xf>
    <xf numFmtId="49" fontId="14" fillId="0" borderId="0" xfId="0" applyNumberFormat="1" applyFont="1" applyAlignment="1">
      <alignment vertical="top"/>
    </xf>
    <xf numFmtId="0" fontId="15" fillId="0" borderId="0" xfId="0" applyFont="1" applyAlignment="1">
      <alignment vertical="center" wrapText="1"/>
    </xf>
    <xf numFmtId="49" fontId="14" fillId="0" borderId="0" xfId="0" applyNumberFormat="1" applyFont="1" applyAlignment="1">
      <alignment horizontal="left" vertical="top" wrapText="1"/>
    </xf>
    <xf numFmtId="3" fontId="14" fillId="0" borderId="0" xfId="0" applyNumberFormat="1" applyFont="1" applyAlignment="1">
      <alignment horizontal="left" vertical="top"/>
    </xf>
    <xf numFmtId="49" fontId="14" fillId="0" borderId="0" xfId="0" applyNumberFormat="1" applyFont="1" applyAlignment="1">
      <alignment horizontal="left" vertical="top"/>
    </xf>
    <xf numFmtId="0" fontId="15" fillId="0" borderId="0" xfId="0" applyFont="1" applyAlignment="1">
      <alignment horizontal="left" vertical="top" wrapText="1"/>
    </xf>
    <xf numFmtId="0" fontId="21" fillId="0" borderId="0" xfId="0" applyFont="1" applyAlignment="1">
      <alignment vertical="top"/>
    </xf>
    <xf numFmtId="3" fontId="21" fillId="0" borderId="0" xfId="0" applyNumberFormat="1" applyFont="1" applyAlignment="1">
      <alignment vertical="top"/>
    </xf>
    <xf numFmtId="0" fontId="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14" fillId="2" borderId="11" xfId="0" applyFont="1" applyFill="1" applyBorder="1"/>
    <xf numFmtId="0" fontId="14" fillId="2" borderId="12" xfId="0" applyFont="1" applyFill="1" applyBorder="1"/>
    <xf numFmtId="0" fontId="14" fillId="2" borderId="13" xfId="0" applyFont="1" applyFill="1" applyBorder="1"/>
    <xf numFmtId="0" fontId="14" fillId="3" borderId="11" xfId="0" applyFont="1" applyFill="1" applyBorder="1"/>
    <xf numFmtId="0" fontId="14" fillId="3" borderId="12" xfId="0" applyFont="1" applyFill="1" applyBorder="1"/>
    <xf numFmtId="0" fontId="14" fillId="3" borderId="13" xfId="0" applyFont="1" applyFill="1" applyBorder="1"/>
    <xf numFmtId="0" fontId="23" fillId="0" borderId="0" xfId="0" applyFont="1"/>
    <xf numFmtId="0" fontId="14" fillId="0" borderId="1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4" fontId="25" fillId="0" borderId="0" xfId="0" applyNumberFormat="1" applyFont="1" applyAlignment="1">
      <alignment vertical="center"/>
    </xf>
    <xf numFmtId="0" fontId="1" fillId="0" borderId="3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1" fillId="0" borderId="3" xfId="0" applyFont="1" applyBorder="1" applyAlignment="1" applyProtection="1">
      <alignment vertical="center"/>
    </xf>
    <xf numFmtId="0" fontId="0" fillId="0" borderId="0" xfId="0" applyBorder="1" applyAlignment="1"/>
    <xf numFmtId="4" fontId="26" fillId="0" borderId="0" xfId="0" applyNumberFormat="1" applyFont="1" applyAlignment="1">
      <alignment vertical="center"/>
    </xf>
    <xf numFmtId="49" fontId="15" fillId="0" borderId="9" xfId="0" applyNumberFormat="1" applyFont="1" applyBorder="1"/>
    <xf numFmtId="49" fontId="15" fillId="0" borderId="10" xfId="0" applyNumberFormat="1" applyFont="1" applyBorder="1"/>
    <xf numFmtId="49" fontId="14" fillId="0" borderId="9" xfId="0" applyNumberFormat="1" applyFont="1" applyBorder="1"/>
    <xf numFmtId="49" fontId="14" fillId="0" borderId="10" xfId="0" applyNumberFormat="1" applyFont="1" applyBorder="1"/>
    <xf numFmtId="49" fontId="3" fillId="0" borderId="9" xfId="0" applyNumberFormat="1" applyFont="1" applyBorder="1"/>
    <xf numFmtId="49" fontId="14" fillId="0" borderId="15" xfId="0" applyNumberFormat="1" applyFont="1" applyBorder="1"/>
    <xf numFmtId="49" fontId="14" fillId="0" borderId="16" xfId="0" applyNumberFormat="1" applyFont="1" applyBorder="1"/>
    <xf numFmtId="49" fontId="1" fillId="0" borderId="9" xfId="0" applyNumberFormat="1" applyFont="1" applyBorder="1"/>
    <xf numFmtId="0" fontId="14" fillId="0" borderId="0" xfId="0" applyNumberFormat="1" applyFont="1"/>
    <xf numFmtId="49" fontId="3" fillId="4" borderId="9" xfId="0" applyNumberFormat="1" applyFont="1" applyFill="1" applyBorder="1"/>
    <xf numFmtId="49" fontId="1" fillId="4" borderId="9" xfId="0" applyNumberFormat="1" applyFont="1" applyFill="1" applyBorder="1"/>
    <xf numFmtId="49" fontId="1" fillId="4" borderId="15" xfId="0" applyNumberFormat="1" applyFont="1" applyFill="1" applyBorder="1"/>
    <xf numFmtId="49" fontId="27" fillId="0" borderId="0" xfId="0" applyNumberFormat="1" applyFont="1"/>
    <xf numFmtId="49" fontId="28" fillId="0" borderId="0" xfId="0" applyNumberFormat="1" applyFont="1"/>
    <xf numFmtId="0" fontId="27" fillId="0" borderId="0" xfId="0" applyFont="1" applyAlignment="1">
      <alignment vertical="center"/>
    </xf>
    <xf numFmtId="0" fontId="27" fillId="0" borderId="0" xfId="0" applyNumberFormat="1" applyFont="1"/>
    <xf numFmtId="0" fontId="27" fillId="0" borderId="0" xfId="0" applyNumberFormat="1" applyFont="1" applyAlignment="1">
      <alignment vertical="center"/>
    </xf>
    <xf numFmtId="0" fontId="14" fillId="0" borderId="0" xfId="0" applyNumberFormat="1" applyFont="1" applyAlignment="1">
      <alignment vertical="center"/>
    </xf>
    <xf numFmtId="49" fontId="3" fillId="5" borderId="9" xfId="1" applyNumberFormat="1" applyFont="1" applyFill="1" applyBorder="1" applyAlignment="1">
      <alignment horizontal="left" vertical="center"/>
    </xf>
    <xf numFmtId="49" fontId="1" fillId="5" borderId="9" xfId="0" applyNumberFormat="1" applyFont="1" applyFill="1" applyBorder="1"/>
    <xf numFmtId="49" fontId="3" fillId="4" borderId="15" xfId="0" applyNumberFormat="1" applyFont="1" applyFill="1" applyBorder="1"/>
    <xf numFmtId="49" fontId="3" fillId="4" borderId="17" xfId="0" applyNumberFormat="1" applyFont="1" applyFill="1" applyBorder="1"/>
    <xf numFmtId="49" fontId="3" fillId="4" borderId="10" xfId="0" applyNumberFormat="1" applyFont="1" applyFill="1" applyBorder="1"/>
    <xf numFmtId="49" fontId="3" fillId="4" borderId="16" xfId="0" applyNumberFormat="1" applyFont="1" applyFill="1" applyBorder="1"/>
    <xf numFmtId="49" fontId="1" fillId="5" borderId="10" xfId="0" applyNumberFormat="1" applyFont="1" applyFill="1" applyBorder="1"/>
    <xf numFmtId="0" fontId="27" fillId="0" borderId="0" xfId="0" applyFont="1"/>
    <xf numFmtId="0" fontId="27" fillId="0" borderId="0" xfId="0" applyNumberFormat="1" applyFont="1" applyAlignment="1">
      <alignment vertical="top"/>
    </xf>
    <xf numFmtId="0" fontId="27" fillId="0" borderId="0" xfId="0" applyFont="1" applyAlignment="1">
      <alignment vertical="top"/>
    </xf>
    <xf numFmtId="0" fontId="27" fillId="0" borderId="0" xfId="0" applyNumberFormat="1" applyFont="1" applyAlignment="1"/>
    <xf numFmtId="0" fontId="27" fillId="0" borderId="0" xfId="0" applyFont="1" applyAlignment="1"/>
    <xf numFmtId="49" fontId="1" fillId="0" borderId="10" xfId="0" applyNumberFormat="1" applyFont="1" applyBorder="1"/>
    <xf numFmtId="49" fontId="3" fillId="4" borderId="18" xfId="0" applyNumberFormat="1" applyFont="1" applyFill="1" applyBorder="1"/>
    <xf numFmtId="49" fontId="3" fillId="4" borderId="13" xfId="0" applyNumberFormat="1" applyFont="1" applyFill="1" applyBorder="1"/>
    <xf numFmtId="49" fontId="3" fillId="4" borderId="11" xfId="0" applyNumberFormat="1" applyFont="1" applyFill="1" applyBorder="1"/>
    <xf numFmtId="49" fontId="27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vertical="center"/>
    </xf>
    <xf numFmtId="0" fontId="1" fillId="0" borderId="0" xfId="0" applyFont="1" applyAlignment="1">
      <alignment horizontal="right" wrapText="1"/>
    </xf>
    <xf numFmtId="49" fontId="1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top"/>
    </xf>
    <xf numFmtId="0" fontId="2" fillId="0" borderId="0" xfId="0" applyFont="1" applyAlignment="1">
      <alignment horizontal="left" vertical="top" wrapText="1"/>
    </xf>
    <xf numFmtId="0" fontId="14" fillId="0" borderId="8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9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30" fillId="0" borderId="0" xfId="0" applyFont="1" applyBorder="1" applyAlignment="1" applyProtection="1">
      <alignment vertical="center"/>
    </xf>
    <xf numFmtId="0" fontId="30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right" vertical="center"/>
    </xf>
    <xf numFmtId="0" fontId="6" fillId="0" borderId="0" xfId="0" applyFont="1" applyBorder="1" applyAlignment="1">
      <alignment horizontal="left" vertical="top"/>
    </xf>
    <xf numFmtId="0" fontId="1" fillId="0" borderId="4" xfId="0" applyFont="1" applyBorder="1" applyAlignment="1" applyProtection="1">
      <alignment horizontal="right" vertical="center"/>
    </xf>
    <xf numFmtId="0" fontId="14" fillId="0" borderId="20" xfId="0" applyFont="1" applyBorder="1" applyAlignment="1" applyProtection="1">
      <alignment horizontal="left" vertical="center"/>
    </xf>
    <xf numFmtId="0" fontId="31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4" fontId="14" fillId="0" borderId="0" xfId="0" applyNumberFormat="1" applyFont="1" applyBorder="1" applyAlignment="1" applyProtection="1">
      <alignment horizontal="right" vertical="center"/>
    </xf>
    <xf numFmtId="4" fontId="14" fillId="0" borderId="2" xfId="0" applyNumberFormat="1" applyFont="1" applyBorder="1" applyAlignment="1">
      <alignment horizontal="right" vertical="center"/>
    </xf>
    <xf numFmtId="0" fontId="14" fillId="0" borderId="0" xfId="0" applyFont="1" applyBorder="1" applyAlignment="1" applyProtection="1">
      <alignment horizontal="left" vertical="center"/>
    </xf>
    <xf numFmtId="0" fontId="2" fillId="0" borderId="0" xfId="0" applyFont="1"/>
    <xf numFmtId="0" fontId="6" fillId="0" borderId="0" xfId="0" applyFont="1" applyBorder="1" applyAlignment="1">
      <alignment horizontal="right"/>
    </xf>
    <xf numFmtId="0" fontId="17" fillId="0" borderId="0" xfId="0" applyFont="1" applyBorder="1"/>
    <xf numFmtId="0" fontId="14" fillId="0" borderId="4" xfId="0" applyFont="1" applyBorder="1" applyAlignment="1" applyProtection="1">
      <alignment horizontal="left" vertical="center"/>
    </xf>
    <xf numFmtId="49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center" vertical="top"/>
    </xf>
    <xf numFmtId="0" fontId="0" fillId="0" borderId="0" xfId="0" applyBorder="1" applyAlignment="1">
      <alignment horizontal="left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right" vertical="center"/>
    </xf>
    <xf numFmtId="0" fontId="14" fillId="0" borderId="14" xfId="0" applyFont="1" applyBorder="1" applyAlignment="1">
      <alignment horizontal="center" vertical="center"/>
    </xf>
    <xf numFmtId="4" fontId="14" fillId="0" borderId="0" xfId="0" applyNumberFormat="1" applyFont="1" applyBorder="1" applyAlignment="1" applyProtection="1">
      <alignment horizontal="right" vertical="center"/>
    </xf>
    <xf numFmtId="4" fontId="14" fillId="0" borderId="2" xfId="0" applyNumberFormat="1" applyFont="1" applyBorder="1" applyAlignment="1" applyProtection="1">
      <alignment horizontal="right" vertical="center"/>
    </xf>
    <xf numFmtId="0" fontId="14" fillId="0" borderId="0" xfId="0" applyFont="1" applyBorder="1" applyAlignment="1" applyProtection="1">
      <alignment horizontal="left" vertical="center"/>
    </xf>
    <xf numFmtId="0" fontId="17" fillId="0" borderId="0" xfId="0" applyFont="1" applyAlignment="1" applyProtection="1">
      <alignment horizontal="right" vertical="center"/>
    </xf>
    <xf numFmtId="0" fontId="17" fillId="0" borderId="3" xfId="0" applyFont="1" applyBorder="1" applyAlignment="1" applyProtection="1">
      <alignment vertical="top"/>
    </xf>
    <xf numFmtId="0" fontId="17" fillId="0" borderId="0" xfId="0" applyFont="1" applyAlignment="1" applyProtection="1">
      <alignment vertical="top"/>
    </xf>
    <xf numFmtId="0" fontId="17" fillId="0" borderId="0" xfId="0" applyFont="1" applyAlignment="1" applyProtection="1">
      <alignment horizontal="right" vertical="top"/>
    </xf>
    <xf numFmtId="164" fontId="14" fillId="0" borderId="4" xfId="0" applyNumberFormat="1" applyFont="1" applyBorder="1" applyAlignment="1" applyProtection="1">
      <alignment vertical="center"/>
    </xf>
    <xf numFmtId="0" fontId="14" fillId="0" borderId="0" xfId="0" applyFont="1" applyAlignment="1" applyProtection="1"/>
    <xf numFmtId="0" fontId="14" fillId="0" borderId="0" xfId="0" applyFont="1" applyAlignment="1" applyProtection="1">
      <alignment horizontal="center"/>
    </xf>
    <xf numFmtId="0" fontId="6" fillId="0" borderId="0" xfId="0" applyFont="1" applyBorder="1" applyAlignment="1" applyProtection="1">
      <alignment horizontal="left" vertical="top"/>
    </xf>
    <xf numFmtId="0" fontId="17" fillId="0" borderId="0" xfId="0" applyFont="1" applyBorder="1" applyAlignment="1" applyProtection="1">
      <alignment horizontal="center" vertical="top"/>
    </xf>
    <xf numFmtId="0" fontId="17" fillId="0" borderId="0" xfId="0" applyFont="1" applyBorder="1" applyAlignment="1" applyProtection="1">
      <alignment vertical="top"/>
    </xf>
    <xf numFmtId="49" fontId="17" fillId="0" borderId="0" xfId="0" applyNumberFormat="1" applyFont="1" applyAlignment="1" applyProtection="1">
      <alignment horizontal="left" vertical="top"/>
    </xf>
    <xf numFmtId="49" fontId="6" fillId="0" borderId="0" xfId="0" applyNumberFormat="1" applyFont="1" applyAlignment="1" applyProtection="1">
      <alignment horizontal="right" vertical="top"/>
    </xf>
    <xf numFmtId="49" fontId="17" fillId="0" borderId="0" xfId="0" applyNumberFormat="1" applyFont="1" applyAlignment="1" applyProtection="1">
      <alignment horizontal="center" vertical="top"/>
    </xf>
    <xf numFmtId="49" fontId="6" fillId="0" borderId="0" xfId="0" applyNumberFormat="1" applyFont="1" applyAlignment="1" applyProtection="1">
      <alignment horizontal="center" vertical="top"/>
    </xf>
    <xf numFmtId="164" fontId="14" fillId="0" borderId="0" xfId="0" applyNumberFormat="1" applyFont="1" applyAlignment="1" applyProtection="1">
      <alignment vertical="center"/>
    </xf>
    <xf numFmtId="0" fontId="14" fillId="0" borderId="0" xfId="0" applyFont="1" applyAlignment="1" applyProtection="1">
      <alignment horizontal="left" vertical="center"/>
    </xf>
    <xf numFmtId="0" fontId="1" fillId="0" borderId="5" xfId="0" applyFont="1" applyBorder="1" applyAlignment="1" applyProtection="1">
      <alignment horizontal="center" vertical="center"/>
    </xf>
    <xf numFmtId="0" fontId="17" fillId="0" borderId="0" xfId="0" applyFont="1" applyBorder="1" applyProtection="1"/>
    <xf numFmtId="0" fontId="2" fillId="0" borderId="0" xfId="0" applyFont="1" applyAlignment="1" applyProtection="1">
      <alignment vertical="center"/>
    </xf>
    <xf numFmtId="0" fontId="0" fillId="0" borderId="0" xfId="0" applyBorder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1" fillId="0" borderId="0" xfId="0" applyFont="1" applyBorder="1" applyAlignment="1" applyProtection="1">
      <alignment vertical="center"/>
    </xf>
    <xf numFmtId="14" fontId="14" fillId="0" borderId="6" xfId="0" applyNumberFormat="1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30" fillId="0" borderId="29" xfId="0" applyFont="1" applyBorder="1" applyAlignment="1" applyProtection="1">
      <alignment horizontal="left" vertical="center"/>
    </xf>
    <xf numFmtId="0" fontId="30" fillId="0" borderId="19" xfId="0" applyFont="1" applyBorder="1" applyAlignment="1" applyProtection="1">
      <alignment horizontal="right" vertical="center"/>
    </xf>
    <xf numFmtId="14" fontId="14" fillId="0" borderId="5" xfId="0" applyNumberFormat="1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top"/>
    </xf>
    <xf numFmtId="0" fontId="17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center" vertical="top"/>
    </xf>
    <xf numFmtId="4" fontId="15" fillId="0" borderId="25" xfId="0" applyNumberFormat="1" applyFont="1" applyBorder="1" applyAlignment="1">
      <alignment horizontal="right" vertical="center"/>
    </xf>
    <xf numFmtId="4" fontId="14" fillId="0" borderId="0" xfId="0" applyNumberFormat="1" applyFont="1" applyBorder="1" applyAlignment="1">
      <alignment horizontal="right" vertical="center"/>
    </xf>
    <xf numFmtId="4" fontId="14" fillId="0" borderId="21" xfId="0" applyNumberFormat="1" applyFont="1" applyBorder="1" applyAlignment="1" applyProtection="1">
      <alignment horizontal="right" vertical="center"/>
      <protection locked="0"/>
    </xf>
    <xf numFmtId="4" fontId="14" fillId="0" borderId="7" xfId="0" applyNumberFormat="1" applyFont="1" applyBorder="1" applyAlignment="1" applyProtection="1">
      <alignment horizontal="right" vertical="center"/>
      <protection locked="0"/>
    </xf>
    <xf numFmtId="4" fontId="14" fillId="0" borderId="22" xfId="0" applyNumberFormat="1" applyFont="1" applyBorder="1" applyAlignment="1" applyProtection="1">
      <alignment horizontal="right" vertical="center"/>
      <protection locked="0"/>
    </xf>
    <xf numFmtId="0" fontId="14" fillId="0" borderId="21" xfId="0" applyFont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14" fillId="0" borderId="0" xfId="0" applyFont="1" applyAlignment="1">
      <alignment horizontal="center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22" xfId="0" applyFont="1" applyBorder="1" applyAlignment="1" applyProtection="1">
      <alignment horizontal="left" vertical="center"/>
      <protection locked="0"/>
    </xf>
    <xf numFmtId="166" fontId="14" fillId="0" borderId="5" xfId="0" applyNumberFormat="1" applyFont="1" applyBorder="1" applyAlignment="1" applyProtection="1">
      <alignment horizontal="center" vertical="center"/>
      <protection locked="0"/>
    </xf>
    <xf numFmtId="4" fontId="14" fillId="0" borderId="0" xfId="0" applyNumberFormat="1" applyFont="1" applyBorder="1" applyAlignment="1" applyProtection="1">
      <alignment horizontal="right" vertical="center"/>
    </xf>
    <xf numFmtId="0" fontId="3" fillId="0" borderId="26" xfId="0" applyFont="1" applyBorder="1" applyAlignment="1" applyProtection="1">
      <alignment horizontal="left" vertical="center"/>
      <protection locked="0"/>
    </xf>
    <xf numFmtId="0" fontId="3" fillId="0" borderId="27" xfId="0" applyFont="1" applyBorder="1" applyAlignment="1" applyProtection="1">
      <alignment horizontal="left" vertical="center"/>
      <protection locked="0"/>
    </xf>
    <xf numFmtId="0" fontId="3" fillId="0" borderId="28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20" fontId="14" fillId="0" borderId="5" xfId="0" applyNumberFormat="1" applyFont="1" applyBorder="1" applyAlignment="1" applyProtection="1">
      <alignment horizontal="center" vertical="center"/>
      <protection locked="0"/>
    </xf>
    <xf numFmtId="168" fontId="1" fillId="0" borderId="19" xfId="0" applyNumberFormat="1" applyFont="1" applyBorder="1" applyAlignment="1" applyProtection="1">
      <alignment horizontal="center" vertical="center"/>
    </xf>
    <xf numFmtId="167" fontId="14" fillId="0" borderId="0" xfId="0" applyNumberFormat="1" applyFont="1" applyBorder="1" applyAlignment="1">
      <alignment horizontal="center" vertical="center"/>
    </xf>
    <xf numFmtId="3" fontId="14" fillId="0" borderId="21" xfId="0" applyNumberFormat="1" applyFont="1" applyBorder="1" applyAlignment="1" applyProtection="1">
      <alignment horizontal="right" vertical="center"/>
      <protection locked="0"/>
    </xf>
    <xf numFmtId="3" fontId="14" fillId="0" borderId="22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left" vertical="center"/>
    </xf>
    <xf numFmtId="165" fontId="3" fillId="0" borderId="21" xfId="0" applyNumberFormat="1" applyFont="1" applyBorder="1" applyAlignment="1" applyProtection="1">
      <alignment horizontal="center" vertical="center"/>
      <protection locked="0"/>
    </xf>
    <xf numFmtId="165" fontId="3" fillId="0" borderId="22" xfId="0" applyNumberFormat="1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22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14" fontId="14" fillId="0" borderId="21" xfId="0" applyNumberFormat="1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49" fontId="3" fillId="0" borderId="23" xfId="0" applyNumberFormat="1" applyFont="1" applyBorder="1" applyAlignment="1" applyProtection="1">
      <alignment horizontal="left" vertical="center"/>
      <protection locked="0"/>
    </xf>
    <xf numFmtId="49" fontId="3" fillId="0" borderId="14" xfId="0" applyNumberFormat="1" applyFont="1" applyBorder="1" applyAlignment="1" applyProtection="1">
      <alignment horizontal="left" vertical="center"/>
      <protection locked="0"/>
    </xf>
    <xf numFmtId="49" fontId="3" fillId="0" borderId="24" xfId="0" applyNumberFormat="1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vertical="center"/>
      <protection locked="0"/>
    </xf>
    <xf numFmtId="0" fontId="14" fillId="0" borderId="26" xfId="0" applyFont="1" applyBorder="1" applyAlignment="1" applyProtection="1">
      <alignment horizontal="left" vertical="center"/>
      <protection locked="0"/>
    </xf>
    <xf numFmtId="0" fontId="14" fillId="0" borderId="27" xfId="0" applyFont="1" applyBorder="1" applyAlignment="1" applyProtection="1">
      <alignment horizontal="left" vertical="center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4" fontId="14" fillId="0" borderId="14" xfId="0" applyNumberFormat="1" applyFont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33" xfId="0" applyFont="1" applyBorder="1" applyAlignment="1" applyProtection="1">
      <alignment horizontal="left" vertical="center"/>
      <protection locked="0"/>
    </xf>
    <xf numFmtId="0" fontId="14" fillId="0" borderId="34" xfId="0" applyFont="1" applyBorder="1" applyAlignment="1" applyProtection="1">
      <alignment horizontal="left" vertical="center"/>
      <protection locked="0"/>
    </xf>
    <xf numFmtId="14" fontId="14" fillId="0" borderId="23" xfId="0" applyNumberFormat="1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left" vertical="center"/>
      <protection locked="0"/>
    </xf>
    <xf numFmtId="0" fontId="14" fillId="0" borderId="31" xfId="0" applyFont="1" applyBorder="1" applyAlignment="1" applyProtection="1">
      <alignment horizontal="left" vertical="center"/>
      <protection locked="0"/>
    </xf>
    <xf numFmtId="0" fontId="14" fillId="0" borderId="32" xfId="0" applyFont="1" applyBorder="1" applyAlignment="1" applyProtection="1">
      <alignment horizontal="left" vertical="center"/>
      <protection locked="0"/>
    </xf>
    <xf numFmtId="4" fontId="14" fillId="0" borderId="8" xfId="0" applyNumberFormat="1" applyFont="1" applyBorder="1" applyAlignment="1" applyProtection="1">
      <alignment horizontal="right" vertical="center"/>
      <protection locked="0"/>
    </xf>
    <xf numFmtId="4" fontId="14" fillId="0" borderId="2" xfId="0" applyNumberFormat="1" applyFont="1" applyBorder="1" applyAlignment="1" applyProtection="1">
      <alignment horizontal="right" vertical="center"/>
      <protection locked="0"/>
    </xf>
    <xf numFmtId="4" fontId="14" fillId="0" borderId="35" xfId="0" applyNumberFormat="1" applyFont="1" applyBorder="1" applyAlignment="1" applyProtection="1">
      <alignment horizontal="right" vertical="center"/>
      <protection locked="0"/>
    </xf>
    <xf numFmtId="4" fontId="14" fillId="0" borderId="21" xfId="0" applyNumberFormat="1" applyFont="1" applyBorder="1" applyAlignment="1">
      <alignment horizontal="right" vertical="center"/>
    </xf>
    <xf numFmtId="4" fontId="14" fillId="0" borderId="7" xfId="0" applyNumberFormat="1" applyFont="1" applyBorder="1" applyAlignment="1">
      <alignment horizontal="right" vertical="center"/>
    </xf>
    <xf numFmtId="3" fontId="14" fillId="0" borderId="6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left" vertical="center"/>
    </xf>
    <xf numFmtId="3" fontId="14" fillId="0" borderId="0" xfId="0" applyNumberFormat="1" applyFont="1" applyBorder="1" applyAlignment="1">
      <alignment horizontal="right" vertical="center"/>
    </xf>
    <xf numFmtId="0" fontId="14" fillId="0" borderId="0" xfId="0" applyFont="1" applyBorder="1" applyAlignment="1">
      <alignment horizontal="right" vertical="center"/>
    </xf>
    <xf numFmtId="14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7" fillId="0" borderId="0" xfId="0" applyFont="1" applyBorder="1" applyAlignment="1">
      <alignment horizontal="center"/>
    </xf>
    <xf numFmtId="0" fontId="14" fillId="0" borderId="21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left" textRotation="22" wrapText="1"/>
    </xf>
    <xf numFmtId="0" fontId="24" fillId="0" borderId="0" xfId="0" applyFont="1" applyAlignment="1">
      <alignment horizontal="left" textRotation="22"/>
    </xf>
    <xf numFmtId="4" fontId="0" fillId="0" borderId="7" xfId="0" applyNumberFormat="1" applyBorder="1" applyProtection="1">
      <protection locked="0"/>
    </xf>
    <xf numFmtId="4" fontId="0" fillId="0" borderId="22" xfId="0" applyNumberFormat="1" applyBorder="1" applyProtection="1">
      <protection locked="0"/>
    </xf>
    <xf numFmtId="4" fontId="14" fillId="0" borderId="2" xfId="0" applyNumberFormat="1" applyFont="1" applyBorder="1" applyAlignment="1">
      <alignment horizontal="right" vertical="center"/>
    </xf>
    <xf numFmtId="0" fontId="14" fillId="0" borderId="14" xfId="0" applyFont="1" applyBorder="1" applyAlignment="1">
      <alignment horizontal="center" vertical="center"/>
    </xf>
    <xf numFmtId="0" fontId="0" fillId="0" borderId="14" xfId="0" applyBorder="1"/>
    <xf numFmtId="0" fontId="0" fillId="0" borderId="0" xfId="0" applyBorder="1"/>
    <xf numFmtId="0" fontId="0" fillId="0" borderId="3" xfId="0" applyBorder="1"/>
    <xf numFmtId="14" fontId="14" fillId="0" borderId="7" xfId="0" applyNumberFormat="1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left" vertical="center" wrapText="1"/>
      <protection locked="0"/>
    </xf>
    <xf numFmtId="0" fontId="14" fillId="0" borderId="14" xfId="0" applyFont="1" applyBorder="1" applyAlignment="1" applyProtection="1">
      <alignment horizontal="left" vertical="center" wrapText="1"/>
      <protection locked="0"/>
    </xf>
    <xf numFmtId="0" fontId="14" fillId="0" borderId="24" xfId="0" applyFont="1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5" xfId="0" applyBorder="1" applyAlignment="1" applyProtection="1">
      <alignment horizontal="left" vertical="center" wrapText="1"/>
      <protection locked="0"/>
    </xf>
    <xf numFmtId="0" fontId="30" fillId="0" borderId="0" xfId="0" applyFont="1" applyBorder="1" applyAlignment="1" applyProtection="1">
      <alignment horizontal="left" vertical="center"/>
    </xf>
    <xf numFmtId="0" fontId="14" fillId="0" borderId="0" xfId="0" applyFont="1" applyAlignment="1">
      <alignment horizontal="right"/>
    </xf>
    <xf numFmtId="0" fontId="1" fillId="0" borderId="36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36" xfId="0" quotePrefix="1" applyFont="1" applyBorder="1" applyAlignment="1" applyProtection="1">
      <alignment horizontal="left" vertical="center"/>
      <protection locked="0"/>
    </xf>
    <xf numFmtId="0" fontId="1" fillId="0" borderId="29" xfId="0" quotePrefix="1" applyFont="1" applyBorder="1" applyAlignment="1" applyProtection="1">
      <alignment horizontal="left" vertical="center"/>
      <protection locked="0"/>
    </xf>
    <xf numFmtId="0" fontId="1" fillId="0" borderId="37" xfId="0" quotePrefix="1" applyFont="1" applyBorder="1" applyAlignment="1" applyProtection="1">
      <alignment horizontal="left" vertical="center"/>
      <protection locked="0"/>
    </xf>
    <xf numFmtId="14" fontId="14" fillId="0" borderId="22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</xf>
    <xf numFmtId="0" fontId="30" fillId="0" borderId="2" xfId="0" applyFont="1" applyBorder="1" applyAlignment="1" applyProtection="1">
      <alignment horizontal="right" vertical="center"/>
    </xf>
    <xf numFmtId="4" fontId="14" fillId="0" borderId="21" xfId="0" applyNumberFormat="1" applyFont="1" applyBorder="1" applyAlignment="1" applyProtection="1">
      <alignment horizontal="right" vertical="center"/>
    </xf>
    <xf numFmtId="4" fontId="14" fillId="0" borderId="7" xfId="0" applyNumberFormat="1" applyFont="1" applyBorder="1" applyAlignment="1" applyProtection="1">
      <alignment horizontal="right" vertical="center"/>
    </xf>
    <xf numFmtId="4" fontId="14" fillId="0" borderId="22" xfId="0" applyNumberFormat="1" applyFont="1" applyBorder="1" applyAlignment="1" applyProtection="1">
      <alignment horizontal="right" vertical="center"/>
    </xf>
    <xf numFmtId="3" fontId="14" fillId="0" borderId="21" xfId="0" applyNumberFormat="1" applyFont="1" applyBorder="1" applyAlignment="1" applyProtection="1">
      <alignment horizontal="right" vertical="center"/>
    </xf>
    <xf numFmtId="3" fontId="14" fillId="0" borderId="22" xfId="0" applyNumberFormat="1" applyFont="1" applyBorder="1" applyAlignment="1" applyProtection="1">
      <alignment horizontal="right" vertical="center"/>
    </xf>
    <xf numFmtId="0" fontId="14" fillId="0" borderId="0" xfId="0" applyFont="1" applyAlignment="1" applyProtection="1">
      <alignment horizontal="left" vertical="center"/>
    </xf>
    <xf numFmtId="0" fontId="14" fillId="0" borderId="21" xfId="0" applyFont="1" applyBorder="1" applyAlignment="1" applyProtection="1">
      <alignment horizontal="left" vertical="center"/>
    </xf>
    <xf numFmtId="0" fontId="14" fillId="0" borderId="7" xfId="0" applyFont="1" applyBorder="1" applyAlignment="1" applyProtection="1">
      <alignment horizontal="left" vertical="center"/>
    </xf>
    <xf numFmtId="0" fontId="14" fillId="0" borderId="22" xfId="0" applyFont="1" applyBorder="1" applyAlignment="1" applyProtection="1">
      <alignment horizontal="left" vertical="center"/>
    </xf>
    <xf numFmtId="0" fontId="17" fillId="0" borderId="0" xfId="0" applyFont="1" applyBorder="1" applyAlignment="1" applyProtection="1">
      <alignment horizontal="center" vertical="top"/>
    </xf>
    <xf numFmtId="0" fontId="17" fillId="0" borderId="0" xfId="0" applyFont="1" applyBorder="1" applyAlignment="1" applyProtection="1">
      <alignment horizontal="left" vertical="top"/>
    </xf>
    <xf numFmtId="0" fontId="17" fillId="0" borderId="0" xfId="0" applyFont="1" applyAlignment="1" applyProtection="1">
      <alignment horizontal="center" vertical="top"/>
    </xf>
    <xf numFmtId="0" fontId="14" fillId="0" borderId="0" xfId="0" applyFont="1" applyAlignment="1" applyProtection="1">
      <alignment horizontal="center"/>
    </xf>
    <xf numFmtId="14" fontId="14" fillId="0" borderId="5" xfId="0" applyNumberFormat="1" applyFont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center" vertical="center"/>
    </xf>
    <xf numFmtId="20" fontId="14" fillId="0" borderId="5" xfId="0" applyNumberFormat="1" applyFont="1" applyBorder="1" applyAlignment="1" applyProtection="1">
      <alignment horizontal="center" vertical="center"/>
    </xf>
    <xf numFmtId="166" fontId="14" fillId="0" borderId="5" xfId="0" applyNumberFormat="1" applyFont="1" applyBorder="1" applyAlignment="1" applyProtection="1">
      <alignment horizontal="center" vertical="center"/>
    </xf>
    <xf numFmtId="167" fontId="14" fillId="0" borderId="0" xfId="0" applyNumberFormat="1" applyFont="1" applyBorder="1" applyAlignment="1" applyProtection="1">
      <alignment horizontal="center" vertical="center"/>
    </xf>
    <xf numFmtId="4" fontId="14" fillId="0" borderId="40" xfId="0" applyNumberFormat="1" applyFont="1" applyBorder="1" applyAlignment="1" applyProtection="1">
      <alignment horizontal="right" vertical="center"/>
    </xf>
    <xf numFmtId="4" fontId="14" fillId="0" borderId="41" xfId="0" applyNumberFormat="1" applyFont="1" applyBorder="1" applyAlignment="1" applyProtection="1">
      <alignment horizontal="right" vertical="center"/>
    </xf>
    <xf numFmtId="4" fontId="14" fillId="0" borderId="42" xfId="0" applyNumberFormat="1" applyFont="1" applyBorder="1" applyAlignment="1" applyProtection="1">
      <alignment horizontal="right" vertical="center"/>
    </xf>
    <xf numFmtId="0" fontId="14" fillId="0" borderId="21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22" xfId="0" applyBorder="1" applyAlignment="1" applyProtection="1">
      <alignment vertical="center"/>
    </xf>
    <xf numFmtId="14" fontId="14" fillId="0" borderId="6" xfId="0" applyNumberFormat="1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 vertical="center"/>
    </xf>
    <xf numFmtId="0" fontId="0" fillId="0" borderId="7" xfId="0" applyBorder="1" applyAlignment="1" applyProtection="1">
      <alignment horizontal="left" vertical="center"/>
    </xf>
    <xf numFmtId="0" fontId="0" fillId="0" borderId="22" xfId="0" applyBorder="1" applyAlignment="1" applyProtection="1">
      <alignment horizontal="left" vertical="center"/>
    </xf>
    <xf numFmtId="4" fontId="15" fillId="0" borderId="38" xfId="0" applyNumberFormat="1" applyFont="1" applyBorder="1" applyAlignment="1" applyProtection="1">
      <alignment horizontal="right" vertical="center"/>
    </xf>
    <xf numFmtId="4" fontId="15" fillId="0" borderId="25" xfId="0" applyNumberFormat="1" applyFont="1" applyBorder="1" applyAlignment="1" applyProtection="1">
      <alignment horizontal="right" vertical="center"/>
    </xf>
    <xf numFmtId="4" fontId="15" fillId="0" borderId="39" xfId="0" applyNumberFormat="1" applyFont="1" applyBorder="1" applyAlignment="1" applyProtection="1">
      <alignment horizontal="right" vertical="center"/>
    </xf>
    <xf numFmtId="0" fontId="14" fillId="0" borderId="22" xfId="0" applyFont="1" applyBorder="1" applyAlignment="1" applyProtection="1">
      <alignment horizontal="right" vertical="center"/>
    </xf>
    <xf numFmtId="0" fontId="14" fillId="0" borderId="0" xfId="0" applyFont="1" applyBorder="1" applyAlignment="1" applyProtection="1">
      <alignment horizontal="left" vertical="center"/>
    </xf>
    <xf numFmtId="0" fontId="14" fillId="0" borderId="7" xfId="0" applyFont="1" applyBorder="1" applyAlignment="1" applyProtection="1">
      <alignment horizontal="center" vertical="center"/>
    </xf>
    <xf numFmtId="0" fontId="14" fillId="0" borderId="22" xfId="0" applyFont="1" applyBorder="1" applyAlignment="1" applyProtection="1">
      <alignment horizontal="center" vertical="center"/>
    </xf>
    <xf numFmtId="0" fontId="14" fillId="0" borderId="33" xfId="0" applyFont="1" applyBorder="1" applyAlignment="1" applyProtection="1">
      <alignment horizontal="left" vertical="center"/>
    </xf>
    <xf numFmtId="0" fontId="14" fillId="0" borderId="34" xfId="0" applyFont="1" applyBorder="1" applyAlignment="1" applyProtection="1">
      <alignment horizontal="left" vertical="center"/>
    </xf>
    <xf numFmtId="4" fontId="14" fillId="0" borderId="8" xfId="0" applyNumberFormat="1" applyFont="1" applyBorder="1" applyAlignment="1" applyProtection="1">
      <alignment horizontal="right" vertical="center"/>
    </xf>
    <xf numFmtId="4" fontId="14" fillId="0" borderId="2" xfId="0" applyNumberFormat="1" applyFont="1" applyBorder="1" applyAlignment="1" applyProtection="1">
      <alignment horizontal="right" vertical="center"/>
    </xf>
    <xf numFmtId="4" fontId="14" fillId="0" borderId="35" xfId="0" applyNumberFormat="1" applyFont="1" applyBorder="1" applyAlignment="1" applyProtection="1">
      <alignment horizontal="right" vertical="center"/>
    </xf>
    <xf numFmtId="14" fontId="14" fillId="0" borderId="23" xfId="0" applyNumberFormat="1" applyFont="1" applyBorder="1" applyAlignment="1" applyProtection="1">
      <alignment horizontal="center" vertical="center"/>
    </xf>
    <xf numFmtId="0" fontId="14" fillId="0" borderId="14" xfId="0" applyFont="1" applyBorder="1" applyAlignment="1" applyProtection="1">
      <alignment horizontal="center" vertical="center"/>
    </xf>
    <xf numFmtId="0" fontId="14" fillId="0" borderId="24" xfId="0" applyFont="1" applyBorder="1" applyAlignment="1" applyProtection="1">
      <alignment horizontal="center" vertical="center"/>
    </xf>
    <xf numFmtId="0" fontId="14" fillId="0" borderId="30" xfId="0" applyFont="1" applyBorder="1" applyAlignment="1" applyProtection="1">
      <alignment horizontal="left" vertical="center"/>
    </xf>
    <xf numFmtId="0" fontId="14" fillId="0" borderId="31" xfId="0" applyFont="1" applyBorder="1" applyAlignment="1" applyProtection="1">
      <alignment horizontal="left" vertical="center"/>
    </xf>
    <xf numFmtId="0" fontId="14" fillId="0" borderId="32" xfId="0" applyFont="1" applyBorder="1" applyAlignment="1" applyProtection="1">
      <alignment horizontal="left" vertical="center"/>
    </xf>
    <xf numFmtId="3" fontId="14" fillId="0" borderId="6" xfId="0" applyNumberFormat="1" applyFont="1" applyBorder="1" applyAlignment="1" applyProtection="1">
      <alignment horizontal="right" vertical="center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  <xf numFmtId="0" fontId="14" fillId="0" borderId="8" xfId="0" applyFont="1" applyBorder="1" applyAlignment="1" applyProtection="1">
      <alignment horizontal="left" vertical="center" wrapText="1"/>
    </xf>
    <xf numFmtId="0" fontId="14" fillId="0" borderId="2" xfId="0" applyFont="1" applyBorder="1" applyAlignment="1" applyProtection="1">
      <alignment horizontal="left" vertical="center" wrapText="1"/>
    </xf>
    <xf numFmtId="0" fontId="14" fillId="0" borderId="35" xfId="0" applyFont="1" applyBorder="1" applyAlignment="1" applyProtection="1">
      <alignment horizontal="left" vertical="center" wrapText="1"/>
    </xf>
    <xf numFmtId="0" fontId="14" fillId="0" borderId="23" xfId="0" applyFont="1" applyBorder="1" applyAlignment="1" applyProtection="1">
      <alignment horizontal="center" vertical="center"/>
    </xf>
    <xf numFmtId="4" fontId="0" fillId="0" borderId="7" xfId="0" applyNumberFormat="1" applyBorder="1" applyProtection="1"/>
    <xf numFmtId="4" fontId="0" fillId="0" borderId="22" xfId="0" applyNumberFormat="1" applyBorder="1" applyProtection="1"/>
    <xf numFmtId="14" fontId="14" fillId="0" borderId="21" xfId="0" applyNumberFormat="1" applyFont="1" applyBorder="1" applyAlignment="1" applyProtection="1">
      <alignment horizontal="center" vertical="center"/>
    </xf>
    <xf numFmtId="14" fontId="14" fillId="0" borderId="7" xfId="0" applyNumberFormat="1" applyFont="1" applyBorder="1" applyAlignment="1" applyProtection="1">
      <alignment horizontal="center" vertical="center"/>
    </xf>
    <xf numFmtId="0" fontId="14" fillId="0" borderId="23" xfId="0" applyFont="1" applyBorder="1" applyAlignment="1" applyProtection="1">
      <alignment horizontal="left" vertical="center" wrapText="1"/>
    </xf>
    <xf numFmtId="0" fontId="14" fillId="0" borderId="14" xfId="0" applyFont="1" applyBorder="1" applyAlignment="1" applyProtection="1">
      <alignment horizontal="left" vertical="center" wrapText="1"/>
    </xf>
    <xf numFmtId="0" fontId="14" fillId="0" borderId="24" xfId="0" applyFont="1" applyBorder="1" applyAlignment="1" applyProtection="1">
      <alignment horizontal="left" vertical="center" wrapText="1"/>
    </xf>
    <xf numFmtId="0" fontId="3" fillId="0" borderId="26" xfId="0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1" fillId="0" borderId="36" xfId="0" quotePrefix="1" applyFont="1" applyBorder="1" applyAlignment="1" applyProtection="1">
      <alignment horizontal="center" vertical="center"/>
      <protection locked="0"/>
    </xf>
    <xf numFmtId="0" fontId="1" fillId="0" borderId="29" xfId="0" quotePrefix="1" applyFont="1" applyBorder="1" applyAlignment="1" applyProtection="1">
      <alignment horizontal="center" vertical="center"/>
      <protection locked="0"/>
    </xf>
    <xf numFmtId="0" fontId="1" fillId="0" borderId="37" xfId="0" quotePrefix="1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</cellXfs>
  <cellStyles count="2">
    <cellStyle name="Balken R / U Strich" xfId="1"/>
    <cellStyle name="Standard" xfId="0" builtinId="0"/>
  </cellStyles>
  <dxfs count="97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8735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/>
        <xdr:cNvSpPr txBox="1"/>
      </xdr:nvSpPr>
      <xdr:spPr>
        <a:xfrm>
          <a:off x="96774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31</xdr:col>
      <xdr:colOff>7621</xdr:colOff>
      <xdr:row>5</xdr:row>
      <xdr:rowOff>137160</xdr:rowOff>
    </xdr:from>
    <xdr:ext cx="3657599" cy="434340"/>
    <xdr:sp macro="" textlink="">
      <xdr:nvSpPr>
        <xdr:cNvPr id="4" name="Textfeld 3"/>
        <xdr:cNvSpPr txBox="1"/>
      </xdr:nvSpPr>
      <xdr:spPr>
        <a:xfrm>
          <a:off x="6797041" y="1264920"/>
          <a:ext cx="3657599" cy="4343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Gliederung</a:t>
          </a:r>
          <a:r>
            <a:rPr lang="de-DE" sz="1100">
              <a:latin typeface="Arial" pitchFamily="34" charset="0"/>
              <a:cs typeface="Arial" pitchFamily="34" charset="0"/>
            </a:rPr>
            <a:t> eintragen, in deren Auftrag Reise erfolgte;</a:t>
          </a:r>
          <a:endParaRPr lang="de-DE" sz="1100" baseline="0">
            <a:latin typeface="Arial" pitchFamily="34" charset="0"/>
            <a:cs typeface="Arial" pitchFamily="34" charset="0"/>
          </a:endParaRPr>
        </a:p>
        <a:p>
          <a:r>
            <a:rPr lang="de-DE" sz="1100">
              <a:latin typeface="Arial" pitchFamily="34" charset="0"/>
              <a:cs typeface="Arial" pitchFamily="34" charset="0"/>
            </a:rPr>
            <a:t>soweit vorgesehen und zutreffend, auch OV aus Liste</a:t>
          </a:r>
        </a:p>
      </xdr:txBody>
    </xdr:sp>
    <xdr:clientData/>
  </xdr:oneCellAnchor>
  <xdr:twoCellAnchor>
    <xdr:from>
      <xdr:col>25</xdr:col>
      <xdr:colOff>114300</xdr:colOff>
      <xdr:row>3</xdr:row>
      <xdr:rowOff>15242</xdr:rowOff>
    </xdr:from>
    <xdr:to>
      <xdr:col>31</xdr:col>
      <xdr:colOff>7620</xdr:colOff>
      <xdr:row>5</xdr:row>
      <xdr:rowOff>205740</xdr:rowOff>
    </xdr:to>
    <xdr:cxnSp macro="">
      <xdr:nvCxnSpPr>
        <xdr:cNvPr id="6" name="Gerade Verbindung mit Pfeil 5"/>
        <xdr:cNvCxnSpPr/>
      </xdr:nvCxnSpPr>
      <xdr:spPr>
        <a:xfrm flipH="1" flipV="1">
          <a:off x="6598920" y="822962"/>
          <a:ext cx="403860" cy="518158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7620</xdr:colOff>
      <xdr:row>7</xdr:row>
      <xdr:rowOff>91440</xdr:rowOff>
    </xdr:from>
    <xdr:ext cx="3649980" cy="426720"/>
    <xdr:sp macro="" textlink="">
      <xdr:nvSpPr>
        <xdr:cNvPr id="12" name="Textfeld 11"/>
        <xdr:cNvSpPr txBox="1"/>
      </xdr:nvSpPr>
      <xdr:spPr>
        <a:xfrm>
          <a:off x="6797040" y="1752600"/>
          <a:ext cx="364998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Automatisch</a:t>
          </a:r>
          <a:r>
            <a:rPr lang="de-DE" sz="1100" baseline="0">
              <a:latin typeface="Arial" pitchFamily="34" charset="0"/>
              <a:cs typeface="Arial" pitchFamily="34" charset="0"/>
            </a:rPr>
            <a:t> wird Nachname und Vorname von links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übernommen, kann bei Bedarf überschrieben werden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137160</xdr:colOff>
      <xdr:row>5</xdr:row>
      <xdr:rowOff>137160</xdr:rowOff>
    </xdr:from>
    <xdr:to>
      <xdr:col>31</xdr:col>
      <xdr:colOff>7620</xdr:colOff>
      <xdr:row>8</xdr:row>
      <xdr:rowOff>38100</xdr:rowOff>
    </xdr:to>
    <xdr:cxnSp macro="">
      <xdr:nvCxnSpPr>
        <xdr:cNvPr id="14" name="Gerade Verbindung mit Pfeil 13"/>
        <xdr:cNvCxnSpPr/>
      </xdr:nvCxnSpPr>
      <xdr:spPr>
        <a:xfrm flipH="1" flipV="1">
          <a:off x="6423660" y="1257300"/>
          <a:ext cx="373380" cy="7086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10</xdr:row>
      <xdr:rowOff>68580</xdr:rowOff>
    </xdr:from>
    <xdr:ext cx="3665220" cy="419100"/>
    <xdr:sp macro="" textlink="">
      <xdr:nvSpPr>
        <xdr:cNvPr id="15" name="Textfeld 14"/>
        <xdr:cNvSpPr txBox="1"/>
      </xdr:nvSpPr>
      <xdr:spPr>
        <a:xfrm>
          <a:off x="6789420" y="2529840"/>
          <a:ext cx="366522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Bei Abrechnung mehrerer Reisen in der Sammel-</a:t>
          </a:r>
        </a:p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aufstellung hier den gesamten Zeitraum angeben.</a:t>
          </a:r>
        </a:p>
      </xdr:txBody>
    </xdr:sp>
    <xdr:clientData/>
  </xdr:oneCellAnchor>
  <xdr:oneCellAnchor>
    <xdr:from>
      <xdr:col>31</xdr:col>
      <xdr:colOff>0</xdr:colOff>
      <xdr:row>12</xdr:row>
      <xdr:rowOff>205740</xdr:rowOff>
    </xdr:from>
    <xdr:ext cx="3657600" cy="937260"/>
    <xdr:sp macro="" textlink="">
      <xdr:nvSpPr>
        <xdr:cNvPr id="16" name="Textfeld 15"/>
        <xdr:cNvSpPr txBox="1"/>
      </xdr:nvSpPr>
      <xdr:spPr>
        <a:xfrm>
          <a:off x="6789420" y="2994660"/>
          <a:ext cx="3657600" cy="9372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Erstattungsfähig</a:t>
          </a:r>
          <a:r>
            <a:rPr lang="de-DE" sz="1100" baseline="0">
              <a:latin typeface="Arial" pitchFamily="34" charset="0"/>
              <a:cs typeface="Arial" pitchFamily="34" charset="0"/>
            </a:rPr>
            <a:t> sind Kosten, wenn AbrechnendeR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Aufgaben wahrnimmt, die mit dem Amt bzw. 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Beauftragung durch ein berechtigtes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Organ der Partei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verbunden ist (z.B. Delegierte, Vorstandsmitglieder,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mit besonderer Aufgabe beauftragte Person)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114300</xdr:colOff>
      <xdr:row>11</xdr:row>
      <xdr:rowOff>19050</xdr:rowOff>
    </xdr:from>
    <xdr:to>
      <xdr:col>30</xdr:col>
      <xdr:colOff>234410</xdr:colOff>
      <xdr:row>13</xdr:row>
      <xdr:rowOff>91299</xdr:rowOff>
    </xdr:to>
    <xdr:cxnSp macro="">
      <xdr:nvCxnSpPr>
        <xdr:cNvPr id="11" name="Gerade Verbindung mit Pfeil 10"/>
        <xdr:cNvCxnSpPr>
          <a:stCxn id="15" idx="1"/>
        </xdr:cNvCxnSpPr>
      </xdr:nvCxnSpPr>
      <xdr:spPr>
        <a:xfrm flipH="1">
          <a:off x="6400800" y="2739390"/>
          <a:ext cx="388620" cy="41529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0</xdr:row>
      <xdr:rowOff>175260</xdr:rowOff>
    </xdr:from>
    <xdr:ext cx="3672613" cy="251460"/>
    <xdr:sp macro="" textlink="">
      <xdr:nvSpPr>
        <xdr:cNvPr id="20" name="Textfeld 19"/>
        <xdr:cNvSpPr txBox="1"/>
      </xdr:nvSpPr>
      <xdr:spPr>
        <a:xfrm>
          <a:off x="6789420" y="167640"/>
          <a:ext cx="3672613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120015</xdr:colOff>
      <xdr:row>13</xdr:row>
      <xdr:rowOff>175260</xdr:rowOff>
    </xdr:from>
    <xdr:to>
      <xdr:col>30</xdr:col>
      <xdr:colOff>234315</xdr:colOff>
      <xdr:row>14</xdr:row>
      <xdr:rowOff>141089</xdr:rowOff>
    </xdr:to>
    <xdr:cxnSp macro="">
      <xdr:nvCxnSpPr>
        <xdr:cNvPr id="23" name="Gerade Verbindung mit Pfeil 22"/>
        <xdr:cNvCxnSpPr>
          <a:stCxn id="16" idx="1"/>
        </xdr:cNvCxnSpPr>
      </xdr:nvCxnSpPr>
      <xdr:spPr>
        <a:xfrm flipH="1" flipV="1">
          <a:off x="6408420" y="3223260"/>
          <a:ext cx="381000" cy="24003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152400</xdr:colOff>
      <xdr:row>14</xdr:row>
      <xdr:rowOff>140970</xdr:rowOff>
    </xdr:from>
    <xdr:to>
      <xdr:col>30</xdr:col>
      <xdr:colOff>234421</xdr:colOff>
      <xdr:row>15</xdr:row>
      <xdr:rowOff>144780</xdr:rowOff>
    </xdr:to>
    <xdr:cxnSp macro="">
      <xdr:nvCxnSpPr>
        <xdr:cNvPr id="24" name="Gerade Verbindung mit Pfeil 23"/>
        <xdr:cNvCxnSpPr>
          <a:stCxn id="16" idx="1"/>
        </xdr:cNvCxnSpPr>
      </xdr:nvCxnSpPr>
      <xdr:spPr>
        <a:xfrm flipH="1">
          <a:off x="6438900" y="3463290"/>
          <a:ext cx="350520" cy="27051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17</xdr:row>
      <xdr:rowOff>60960</xdr:rowOff>
    </xdr:from>
    <xdr:ext cx="3634510" cy="426720"/>
    <xdr:sp macro="" textlink="">
      <xdr:nvSpPr>
        <xdr:cNvPr id="27" name="Textfeld 26"/>
        <xdr:cNvSpPr txBox="1"/>
      </xdr:nvSpPr>
      <xdr:spPr>
        <a:xfrm>
          <a:off x="6812280" y="3977640"/>
          <a:ext cx="3634510" cy="4267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Der beabsichtigte Kauf eines Flugtickets muss eine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Woche vorher zur Genehmigung vorgelegt werden.</a:t>
          </a:r>
        </a:p>
      </xdr:txBody>
    </xdr:sp>
    <xdr:clientData/>
  </xdr:oneCellAnchor>
  <xdr:oneCellAnchor>
    <xdr:from>
      <xdr:col>31</xdr:col>
      <xdr:colOff>7620</xdr:colOff>
      <xdr:row>19</xdr:row>
      <xdr:rowOff>0</xdr:rowOff>
    </xdr:from>
    <xdr:ext cx="3649980" cy="441960"/>
    <xdr:sp macro="" textlink="">
      <xdr:nvSpPr>
        <xdr:cNvPr id="28" name="Textfeld 27"/>
        <xdr:cNvSpPr txBox="1"/>
      </xdr:nvSpPr>
      <xdr:spPr>
        <a:xfrm>
          <a:off x="6797040" y="4450080"/>
          <a:ext cx="3649980" cy="4343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Bei Abrechnung von (anteiligen) Kosten für eine Bahn-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Card ist eine Wirtschaftlichkeitsberechnung</a:t>
          </a:r>
          <a:r>
            <a:rPr lang="de-DE" sz="1100" baseline="0">
              <a:latin typeface="Arial" pitchFamily="34" charset="0"/>
              <a:cs typeface="Arial" pitchFamily="34" charset="0"/>
            </a:rPr>
            <a:t> beizufügen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137160</xdr:colOff>
      <xdr:row>18</xdr:row>
      <xdr:rowOff>7620</xdr:rowOff>
    </xdr:from>
    <xdr:to>
      <xdr:col>31</xdr:col>
      <xdr:colOff>22860</xdr:colOff>
      <xdr:row>18</xdr:row>
      <xdr:rowOff>91440</xdr:rowOff>
    </xdr:to>
    <xdr:cxnSp macro="">
      <xdr:nvCxnSpPr>
        <xdr:cNvPr id="29" name="Gerade Verbindung mit Pfeil 28"/>
        <xdr:cNvCxnSpPr>
          <a:stCxn id="27" idx="1"/>
        </xdr:cNvCxnSpPr>
      </xdr:nvCxnSpPr>
      <xdr:spPr>
        <a:xfrm flipH="1">
          <a:off x="6423660" y="4191000"/>
          <a:ext cx="388620" cy="914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137160</xdr:colOff>
      <xdr:row>18</xdr:row>
      <xdr:rowOff>182880</xdr:rowOff>
    </xdr:from>
    <xdr:to>
      <xdr:col>31</xdr:col>
      <xdr:colOff>0</xdr:colOff>
      <xdr:row>19</xdr:row>
      <xdr:rowOff>217170</xdr:rowOff>
    </xdr:to>
    <xdr:cxnSp macro="">
      <xdr:nvCxnSpPr>
        <xdr:cNvPr id="31" name="Gerade Verbindung mit Pfeil 30"/>
        <xdr:cNvCxnSpPr>
          <a:stCxn id="28" idx="1"/>
        </xdr:cNvCxnSpPr>
      </xdr:nvCxnSpPr>
      <xdr:spPr>
        <a:xfrm flipH="1" flipV="1">
          <a:off x="6423660" y="4366260"/>
          <a:ext cx="373380" cy="30099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20</xdr:row>
      <xdr:rowOff>205740</xdr:rowOff>
    </xdr:from>
    <xdr:ext cx="3657600" cy="769620"/>
    <xdr:sp macro="" textlink="">
      <xdr:nvSpPr>
        <xdr:cNvPr id="33" name="Textfeld 32"/>
        <xdr:cNvSpPr txBox="1"/>
      </xdr:nvSpPr>
      <xdr:spPr>
        <a:xfrm>
          <a:off x="6789420" y="4930140"/>
          <a:ext cx="3657600" cy="7620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Für Fahrten mit Ziel außerhalb S.-H. werden grundsätz-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lich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maximal Bahn-/Buskosten</a:t>
          </a:r>
          <a:r>
            <a:rPr lang="de-DE" sz="1100" baseline="0">
              <a:latin typeface="Arial" pitchFamily="34" charset="0"/>
              <a:cs typeface="Arial" pitchFamily="34" charset="0"/>
            </a:rPr>
            <a:t> erstattet, Preisermittlung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üb. www.bahn.de, oder Begründung. Ausgegeben wird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der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niedrigere</a:t>
          </a:r>
          <a:r>
            <a:rPr lang="de-DE" sz="1100" baseline="0">
              <a:latin typeface="Arial" pitchFamily="34" charset="0"/>
              <a:cs typeface="Arial" pitchFamily="34" charset="0"/>
            </a:rPr>
            <a:t> Wert: Preis Bahn/Bus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oder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0,30 € pro </a:t>
          </a:r>
          <a:r>
            <a:rPr lang="de-DE" sz="1100" baseline="0">
              <a:latin typeface="Arial" pitchFamily="34" charset="0"/>
              <a:cs typeface="Arial" pitchFamily="34" charset="0"/>
            </a:rPr>
            <a:t>km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144780</xdr:colOff>
      <xdr:row>20</xdr:row>
      <xdr:rowOff>160020</xdr:rowOff>
    </xdr:from>
    <xdr:to>
      <xdr:col>30</xdr:col>
      <xdr:colOff>234469</xdr:colOff>
      <xdr:row>21</xdr:row>
      <xdr:rowOff>57150</xdr:rowOff>
    </xdr:to>
    <xdr:cxnSp macro="">
      <xdr:nvCxnSpPr>
        <xdr:cNvPr id="34" name="Gerade Verbindung mit Pfeil 33"/>
        <xdr:cNvCxnSpPr>
          <a:stCxn id="33" idx="1"/>
        </xdr:cNvCxnSpPr>
      </xdr:nvCxnSpPr>
      <xdr:spPr>
        <a:xfrm flipH="1" flipV="1">
          <a:off x="6431280" y="4876800"/>
          <a:ext cx="358140" cy="422977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9525</xdr:colOff>
      <xdr:row>24</xdr:row>
      <xdr:rowOff>97155</xdr:rowOff>
    </xdr:from>
    <xdr:ext cx="3640324" cy="243840"/>
    <xdr:sp macro="" textlink="">
      <xdr:nvSpPr>
        <xdr:cNvPr id="36" name="Textfeld 35"/>
        <xdr:cNvSpPr txBox="1"/>
      </xdr:nvSpPr>
      <xdr:spPr>
        <a:xfrm>
          <a:off x="6696075" y="5793105"/>
          <a:ext cx="3640324" cy="2438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Taxi-Fahrten sind</a:t>
          </a:r>
          <a:r>
            <a:rPr lang="de-DE" sz="1100" u="none">
              <a:latin typeface="Arial" pitchFamily="34" charset="0"/>
              <a:cs typeface="Arial" pitchFamily="34" charset="0"/>
            </a:rPr>
            <a:t> stets </a:t>
          </a:r>
          <a:r>
            <a:rPr lang="de-DE" sz="1100">
              <a:latin typeface="Arial" pitchFamily="34" charset="0"/>
              <a:cs typeface="Arial" pitchFamily="34" charset="0"/>
            </a:rPr>
            <a:t>zu begründen!</a:t>
          </a:r>
        </a:p>
      </xdr:txBody>
    </xdr:sp>
    <xdr:clientData/>
  </xdr:oneCellAnchor>
  <xdr:twoCellAnchor>
    <xdr:from>
      <xdr:col>25</xdr:col>
      <xdr:colOff>142875</xdr:colOff>
      <xdr:row>21</xdr:row>
      <xdr:rowOff>190500</xdr:rowOff>
    </xdr:from>
    <xdr:to>
      <xdr:col>31</xdr:col>
      <xdr:colOff>9525</xdr:colOff>
      <xdr:row>24</xdr:row>
      <xdr:rowOff>219075</xdr:rowOff>
    </xdr:to>
    <xdr:cxnSp macro="">
      <xdr:nvCxnSpPr>
        <xdr:cNvPr id="37" name="Gerade Verbindung mit Pfeil 36"/>
        <xdr:cNvCxnSpPr>
          <a:stCxn id="36" idx="1"/>
        </xdr:cNvCxnSpPr>
      </xdr:nvCxnSpPr>
      <xdr:spPr>
        <a:xfrm flipH="1" flipV="1">
          <a:off x="6334125" y="5162550"/>
          <a:ext cx="361950" cy="75247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26</xdr:row>
      <xdr:rowOff>148590</xdr:rowOff>
    </xdr:from>
    <xdr:ext cx="3617244" cy="579120"/>
    <xdr:sp macro="" textlink="">
      <xdr:nvSpPr>
        <xdr:cNvPr id="39" name="Textfeld 38"/>
        <xdr:cNvSpPr txBox="1"/>
      </xdr:nvSpPr>
      <xdr:spPr>
        <a:xfrm>
          <a:off x="6709410" y="6168390"/>
          <a:ext cx="3617244" cy="5791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Wenn keine Übernachtungsrechnung vorliegt, kann 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pro</a:t>
          </a:r>
        </a:p>
        <a:p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Nacht </a:t>
          </a:r>
          <a:r>
            <a:rPr lang="de-DE" sz="1100">
              <a:latin typeface="Arial" pitchFamily="34" charset="0"/>
              <a:cs typeface="Arial" pitchFamily="34" charset="0"/>
            </a:rPr>
            <a:t>nur 20,- € Pauschalbetrag eintragen werden!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Betrag aus Hotelrechnung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ohne</a:t>
          </a:r>
          <a:r>
            <a:rPr lang="de-DE" sz="1100" baseline="0">
              <a:latin typeface="Arial" pitchFamily="34" charset="0"/>
              <a:cs typeface="Arial" pitchFamily="34" charset="0"/>
            </a:rPr>
            <a:t> Frühstückskosten!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22860</xdr:colOff>
      <xdr:row>40</xdr:row>
      <xdr:rowOff>251460</xdr:rowOff>
    </xdr:from>
    <xdr:ext cx="3634985" cy="579120"/>
    <xdr:sp macro="" textlink="">
      <xdr:nvSpPr>
        <xdr:cNvPr id="25" name="Textfeld 24"/>
        <xdr:cNvSpPr txBox="1"/>
      </xdr:nvSpPr>
      <xdr:spPr>
        <a:xfrm>
          <a:off x="6812280" y="9098280"/>
          <a:ext cx="3634985" cy="5791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Zahlungsbelege (bei Zahlung mit ec-/Maestro-Card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oder Kreditkarte) oder Überweisungsbelege </a:t>
          </a:r>
          <a:r>
            <a:rPr lang="de-DE" u="sng">
              <a:latin typeface="Arial" pitchFamily="34" charset="0"/>
              <a:cs typeface="Arial" pitchFamily="34" charset="0"/>
            </a:rPr>
            <a:t>nicht</a:t>
          </a:r>
          <a:endParaRPr lang="de-DE" u="none">
            <a:latin typeface="Arial" pitchFamily="34" charset="0"/>
            <a:cs typeface="Arial" pitchFamily="34" charset="0"/>
          </a:endParaRPr>
        </a:p>
        <a:p>
          <a:r>
            <a:rPr lang="de-DE">
              <a:latin typeface="Arial" pitchFamily="34" charset="0"/>
              <a:cs typeface="Arial" pitchFamily="34" charset="0"/>
            </a:rPr>
            <a:t>mit</a:t>
          </a:r>
          <a:r>
            <a:rPr lang="de-DE" baseline="0">
              <a:latin typeface="Arial" pitchFamily="34" charset="0"/>
              <a:cs typeface="Arial" pitchFamily="34" charset="0"/>
            </a:rPr>
            <a:t> </a:t>
          </a:r>
          <a:r>
            <a:rPr lang="de-DE">
              <a:latin typeface="Arial" pitchFamily="34" charset="0"/>
              <a:cs typeface="Arial" pitchFamily="34" charset="0"/>
            </a:rPr>
            <a:t>einreichen</a:t>
          </a:r>
        </a:p>
      </xdr:txBody>
    </xdr:sp>
    <xdr:clientData/>
  </xdr:oneCellAnchor>
  <xdr:twoCellAnchor>
    <xdr:from>
      <xdr:col>25</xdr:col>
      <xdr:colOff>158115</xdr:colOff>
      <xdr:row>42</xdr:row>
      <xdr:rowOff>198120</xdr:rowOff>
    </xdr:from>
    <xdr:to>
      <xdr:col>31</xdr:col>
      <xdr:colOff>23072</xdr:colOff>
      <xdr:row>42</xdr:row>
      <xdr:rowOff>198120</xdr:rowOff>
    </xdr:to>
    <xdr:cxnSp macro="">
      <xdr:nvCxnSpPr>
        <xdr:cNvPr id="26" name="Gerade Verbindung mit Pfeil 25"/>
        <xdr:cNvCxnSpPr/>
      </xdr:nvCxnSpPr>
      <xdr:spPr>
        <a:xfrm flipH="1">
          <a:off x="6454140" y="9372600"/>
          <a:ext cx="350520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144780</xdr:colOff>
      <xdr:row>24</xdr:row>
      <xdr:rowOff>179070</xdr:rowOff>
    </xdr:from>
    <xdr:to>
      <xdr:col>31</xdr:col>
      <xdr:colOff>22860</xdr:colOff>
      <xdr:row>27</xdr:row>
      <xdr:rowOff>171450</xdr:rowOff>
    </xdr:to>
    <xdr:cxnSp macro="">
      <xdr:nvCxnSpPr>
        <xdr:cNvPr id="55" name="Gerade Verbindung mit Pfeil 54"/>
        <xdr:cNvCxnSpPr>
          <a:stCxn id="39" idx="1"/>
        </xdr:cNvCxnSpPr>
      </xdr:nvCxnSpPr>
      <xdr:spPr>
        <a:xfrm flipH="1" flipV="1">
          <a:off x="6336030" y="5875020"/>
          <a:ext cx="373380" cy="58293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33</xdr:row>
      <xdr:rowOff>81915</xdr:rowOff>
    </xdr:from>
    <xdr:ext cx="3635230" cy="1181100"/>
    <xdr:sp macro="" textlink="">
      <xdr:nvSpPr>
        <xdr:cNvPr id="30" name="Textfeld 29"/>
        <xdr:cNvSpPr txBox="1"/>
      </xdr:nvSpPr>
      <xdr:spPr>
        <a:xfrm>
          <a:off x="6709410" y="7578090"/>
          <a:ext cx="3635230" cy="1181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b="1">
              <a:latin typeface="Arial" pitchFamily="34" charset="0"/>
              <a:cs typeface="Arial" pitchFamily="34" charset="0"/>
            </a:rPr>
            <a:t>Bei Kfz-Fahrtkosten sollte die Hälfte des Betrages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als Verzichtsspende abgerechnet werden, gerne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auch mehr. Für abgerechnete, aber nicht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ausgezahlte Kosten (=Verzichtsspende) wird bis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März des Folgejahres eine</a:t>
          </a:r>
          <a:endParaRPr lang="de-DE" b="1" baseline="0">
            <a:latin typeface="Arial" pitchFamily="34" charset="0"/>
            <a:cs typeface="Arial" pitchFamily="34" charset="0"/>
          </a:endParaRPr>
        </a:p>
        <a:p>
          <a:r>
            <a:rPr lang="de-DE" b="1">
              <a:latin typeface="Arial" pitchFamily="34" charset="0"/>
              <a:cs typeface="Arial" pitchFamily="34" charset="0"/>
            </a:rPr>
            <a:t>Zuwendungsbestätigung ausgestellt.</a:t>
          </a:r>
        </a:p>
      </xdr:txBody>
    </xdr:sp>
    <xdr:clientData/>
  </xdr:oneCellAnchor>
  <xdr:twoCellAnchor>
    <xdr:from>
      <xdr:col>25</xdr:col>
      <xdr:colOff>133350</xdr:colOff>
      <xdr:row>36</xdr:row>
      <xdr:rowOff>110490</xdr:rowOff>
    </xdr:from>
    <xdr:to>
      <xdr:col>31</xdr:col>
      <xdr:colOff>22860</xdr:colOff>
      <xdr:row>39</xdr:row>
      <xdr:rowOff>152400</xdr:rowOff>
    </xdr:to>
    <xdr:cxnSp macro="">
      <xdr:nvCxnSpPr>
        <xdr:cNvPr id="32" name="Gerade Verbindung mit Pfeil 31"/>
        <xdr:cNvCxnSpPr>
          <a:stCxn id="30" idx="1"/>
        </xdr:cNvCxnSpPr>
      </xdr:nvCxnSpPr>
      <xdr:spPr>
        <a:xfrm flipH="1">
          <a:off x="6324600" y="8168640"/>
          <a:ext cx="384810" cy="69913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7620</xdr:colOff>
      <xdr:row>9</xdr:row>
      <xdr:rowOff>30480</xdr:rowOff>
    </xdr:from>
    <xdr:ext cx="3665220" cy="251460"/>
    <xdr:sp macro="" textlink="">
      <xdr:nvSpPr>
        <xdr:cNvPr id="44" name="Textfeld 43"/>
        <xdr:cNvSpPr txBox="1"/>
      </xdr:nvSpPr>
      <xdr:spPr>
        <a:xfrm>
          <a:off x="6797040" y="2225040"/>
          <a:ext cx="3665220" cy="2514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Zur Information, wird aus eingegebener IBAN ermittelt</a:t>
          </a:r>
        </a:p>
      </xdr:txBody>
    </xdr:sp>
    <xdr:clientData/>
  </xdr:oneCellAnchor>
  <xdr:twoCellAnchor>
    <xdr:from>
      <xdr:col>25</xdr:col>
      <xdr:colOff>120015</xdr:colOff>
      <xdr:row>9</xdr:row>
      <xdr:rowOff>156210</xdr:rowOff>
    </xdr:from>
    <xdr:to>
      <xdr:col>31</xdr:col>
      <xdr:colOff>100</xdr:colOff>
      <xdr:row>9</xdr:row>
      <xdr:rowOff>160020</xdr:rowOff>
    </xdr:to>
    <xdr:cxnSp macro="">
      <xdr:nvCxnSpPr>
        <xdr:cNvPr id="45" name="Gerade Verbindung mit Pfeil 44"/>
        <xdr:cNvCxnSpPr>
          <a:stCxn id="44" idx="1"/>
        </xdr:cNvCxnSpPr>
      </xdr:nvCxnSpPr>
      <xdr:spPr>
        <a:xfrm flipH="1">
          <a:off x="6416040" y="2350770"/>
          <a:ext cx="38100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2</xdr:row>
      <xdr:rowOff>0</xdr:rowOff>
    </xdr:from>
    <xdr:ext cx="3665711" cy="617220"/>
    <xdr:sp macro="" textlink="">
      <xdr:nvSpPr>
        <xdr:cNvPr id="38" name="Textfeld 37"/>
        <xdr:cNvSpPr txBox="1"/>
      </xdr:nvSpPr>
      <xdr:spPr>
        <a:xfrm>
          <a:off x="6789420" y="533400"/>
          <a:ext cx="3665711" cy="61722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Abgabe</a:t>
          </a:r>
          <a:r>
            <a:rPr lang="de-DE" sz="1100">
              <a:latin typeface="Arial" pitchFamily="34" charset="0"/>
              <a:cs typeface="Arial" pitchFamily="34" charset="0"/>
            </a:rPr>
            <a:t> spätestens nach drei Monaten, aber rechtzeitig zum Jahresende. Nach dem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10. Januar des Folgejahres ist keine</a:t>
          </a:r>
          <a:r>
            <a:rPr lang="de-DE" sz="1100" baseline="0">
              <a:latin typeface="Arial" pitchFamily="34" charset="0"/>
              <a:cs typeface="Arial" pitchFamily="34" charset="0"/>
            </a:rPr>
            <a:t> Bearbeitung mehr möglich.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2877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31</xdr:col>
      <xdr:colOff>0</xdr:colOff>
      <xdr:row>0</xdr:row>
      <xdr:rowOff>160020</xdr:rowOff>
    </xdr:from>
    <xdr:to>
      <xdr:col>45</xdr:col>
      <xdr:colOff>106680</xdr:colOff>
      <xdr:row>3</xdr:row>
      <xdr:rowOff>182880</xdr:rowOff>
    </xdr:to>
    <xdr:sp macro="" textlink="">
      <xdr:nvSpPr>
        <xdr:cNvPr id="12675" name="Textfeld 16"/>
        <xdr:cNvSpPr txBox="1">
          <a:spLocks noChangeArrowheads="1"/>
        </xdr:cNvSpPr>
      </xdr:nvSpPr>
      <xdr:spPr bwMode="auto">
        <a:xfrm>
          <a:off x="6789420" y="160020"/>
          <a:ext cx="3627120" cy="82296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4289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29</xdr:col>
      <xdr:colOff>0</xdr:colOff>
      <xdr:row>4</xdr:row>
      <xdr:rowOff>0</xdr:rowOff>
    </xdr:from>
    <xdr:to>
      <xdr:col>30</xdr:col>
      <xdr:colOff>19050</xdr:colOff>
      <xdr:row>5</xdr:row>
      <xdr:rowOff>9525</xdr:rowOff>
    </xdr:to>
    <xdr:pic>
      <xdr:nvPicPr>
        <xdr:cNvPr id="1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066800"/>
          <a:ext cx="2667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175260</xdr:rowOff>
    </xdr:to>
    <xdr:sp macro="" textlink="">
      <xdr:nvSpPr>
        <xdr:cNvPr id="13953" name="Textfeld 7"/>
        <xdr:cNvSpPr txBox="1">
          <a:spLocks noChangeArrowheads="1"/>
        </xdr:cNvSpPr>
      </xdr:nvSpPr>
      <xdr:spPr bwMode="auto">
        <a:xfrm>
          <a:off x="6789420" y="160020"/>
          <a:ext cx="3627120" cy="81534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6957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96774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72840" cy="266700"/>
    <xdr:sp macro="" textlink="">
      <xdr:nvSpPr>
        <xdr:cNvPr id="6" name="Textfeld 5"/>
        <xdr:cNvSpPr txBox="1"/>
      </xdr:nvSpPr>
      <xdr:spPr>
        <a:xfrm>
          <a:off x="6789420" y="167640"/>
          <a:ext cx="3672840" cy="26670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0</xdr:colOff>
      <xdr:row>2</xdr:row>
      <xdr:rowOff>0</xdr:rowOff>
    </xdr:from>
    <xdr:ext cx="3665220" cy="441960"/>
    <xdr:sp macro="" textlink="">
      <xdr:nvSpPr>
        <xdr:cNvPr id="8" name="Textfeld 7"/>
        <xdr:cNvSpPr txBox="1"/>
      </xdr:nvSpPr>
      <xdr:spPr>
        <a:xfrm>
          <a:off x="6789420" y="533400"/>
          <a:ext cx="3665220" cy="43434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Reisemittelarten</a:t>
          </a:r>
          <a:r>
            <a:rPr lang="de-DE" sz="1100" baseline="0">
              <a:latin typeface="Arial" pitchFamily="34" charset="0"/>
              <a:cs typeface="Arial" pitchFamily="34" charset="0"/>
            </a:rPr>
            <a:t> (Bahn, Kfz, ...) können in diesem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Formular gemischt eingetragen werden!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123825</xdr:colOff>
      <xdr:row>38</xdr:row>
      <xdr:rowOff>66675</xdr:rowOff>
    </xdr:from>
    <xdr:to>
      <xdr:col>29</xdr:col>
      <xdr:colOff>238126</xdr:colOff>
      <xdr:row>38</xdr:row>
      <xdr:rowOff>114300</xdr:rowOff>
    </xdr:to>
    <xdr:cxnSp macro="">
      <xdr:nvCxnSpPr>
        <xdr:cNvPr id="11" name="Gerade Verbindung mit Pfeil 10"/>
        <xdr:cNvCxnSpPr/>
      </xdr:nvCxnSpPr>
      <xdr:spPr>
        <a:xfrm flipH="1">
          <a:off x="6315075" y="9477375"/>
          <a:ext cx="361951" cy="4762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7620</xdr:colOff>
      <xdr:row>3</xdr:row>
      <xdr:rowOff>259080</xdr:rowOff>
    </xdr:from>
    <xdr:ext cx="3665220" cy="601980"/>
    <xdr:sp macro="" textlink="">
      <xdr:nvSpPr>
        <xdr:cNvPr id="18" name="Textfeld 17"/>
        <xdr:cNvSpPr txBox="1"/>
      </xdr:nvSpPr>
      <xdr:spPr>
        <a:xfrm>
          <a:off x="6797040" y="1059180"/>
          <a:ext cx="3665220" cy="6019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Ins kleine Kästchen erfolgt Eingabe der Reisemittelart: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B</a:t>
          </a:r>
          <a:r>
            <a:rPr lang="de-DE" sz="1100" baseline="0">
              <a:latin typeface="Arial" pitchFamily="34" charset="0"/>
              <a:cs typeface="Arial" pitchFamily="34" charset="0"/>
            </a:rPr>
            <a:t>: Bahn/Bus/ÖPNV, K: Kraftfahrzeug,  P: Preis Bahn/ Bus bei Kfz-Fahrten außerhalb Schleswig-Holsteins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7620</xdr:colOff>
      <xdr:row>33</xdr:row>
      <xdr:rowOff>89535</xdr:rowOff>
    </xdr:from>
    <xdr:ext cx="3665220" cy="739140"/>
    <xdr:sp macro="" textlink="">
      <xdr:nvSpPr>
        <xdr:cNvPr id="19" name="Textfeld 18"/>
        <xdr:cNvSpPr txBox="1"/>
      </xdr:nvSpPr>
      <xdr:spPr>
        <a:xfrm>
          <a:off x="6694170" y="8166735"/>
          <a:ext cx="3665220" cy="73914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Die</a:t>
          </a:r>
          <a:r>
            <a:rPr lang="de-DE" sz="1100" baseline="0">
              <a:latin typeface="Arial" pitchFamily="34" charset="0"/>
              <a:cs typeface="Arial" pitchFamily="34" charset="0"/>
            </a:rPr>
            <a:t> hier im "Übertrag ..." ausgewiesenen Summen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werden automatisch in das Blatt "Reisekosten (R)"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übertragen. Ein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dort</a:t>
          </a:r>
          <a:r>
            <a:rPr lang="de-DE" sz="1100" u="none" baseline="0">
              <a:latin typeface="Arial" pitchFamily="34" charset="0"/>
              <a:cs typeface="Arial" pitchFamily="34" charset="0"/>
            </a:rPr>
            <a:t> </a:t>
          </a:r>
          <a:r>
            <a:rPr lang="de-DE" sz="1100" baseline="0">
              <a:latin typeface="Arial" pitchFamily="34" charset="0"/>
              <a:cs typeface="Arial" pitchFamily="34" charset="0"/>
            </a:rPr>
            <a:t>eventuell vorhandener Eintrag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wird überschrieben und nicht berücksichtigt.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17145</xdr:colOff>
      <xdr:row>36</xdr:row>
      <xdr:rowOff>133350</xdr:rowOff>
    </xdr:from>
    <xdr:ext cx="3665220" cy="601980"/>
    <xdr:sp macro="" textlink="">
      <xdr:nvSpPr>
        <xdr:cNvPr id="20" name="Textfeld 19"/>
        <xdr:cNvSpPr txBox="1"/>
      </xdr:nvSpPr>
      <xdr:spPr>
        <a:xfrm>
          <a:off x="6703695" y="9010650"/>
          <a:ext cx="3665220" cy="6019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Die 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in </a:t>
          </a:r>
          <a:r>
            <a:rPr lang="de-DE" sz="1100" u="sng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diese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r Zeile </a:t>
          </a:r>
          <a:r>
            <a:rPr lang="de-DE" sz="1100">
              <a:latin typeface="Arial" pitchFamily="34" charset="0"/>
              <a:cs typeface="Arial" pitchFamily="34" charset="0"/>
            </a:rPr>
            <a:t>angeführten km </a:t>
          </a:r>
          <a:r>
            <a:rPr lang="de-DE" sz="1100" baseline="0">
              <a:latin typeface="Arial" pitchFamily="34" charset="0"/>
              <a:cs typeface="Arial" pitchFamily="34" charset="0"/>
            </a:rPr>
            <a:t>dienen nur zur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Information und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nicht</a:t>
          </a:r>
          <a:r>
            <a:rPr lang="de-DE" sz="1100" baseline="0">
              <a:latin typeface="Arial" pitchFamily="34" charset="0"/>
              <a:cs typeface="Arial" pitchFamily="34" charset="0"/>
            </a:rPr>
            <a:t> zur Berechnung, sie werden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auch nicht ins Blatt </a:t>
          </a:r>
          <a:r>
            <a:rPr lang="de-DE" sz="11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"Reisekosten (R)" übertragen.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5086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27120" cy="251460"/>
    <xdr:sp macro="" textlink="">
      <xdr:nvSpPr>
        <xdr:cNvPr id="5" name="Textfeld 4"/>
        <xdr:cNvSpPr txBox="1"/>
      </xdr:nvSpPr>
      <xdr:spPr>
        <a:xfrm>
          <a:off x="6789420" y="167640"/>
          <a:ext cx="3627120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Dieses</a:t>
          </a:r>
          <a:r>
            <a:rPr lang="de-DE" sz="1100" b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Formular nur zum Ausfüllen</a:t>
          </a: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am Computer!</a:t>
          </a:r>
          <a:endParaRPr lang="de-DE" sz="1100" b="1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2</xdr:col>
      <xdr:colOff>695325</xdr:colOff>
      <xdr:row>1</xdr:row>
      <xdr:rowOff>257175</xdr:rowOff>
    </xdr:to>
    <xdr:pic>
      <xdr:nvPicPr>
        <xdr:cNvPr id="14724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239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735330</xdr:colOff>
      <xdr:row>0</xdr:row>
      <xdr:rowOff>160020</xdr:rowOff>
    </xdr:from>
    <xdr:ext cx="1297264" cy="365760"/>
    <xdr:sp macro="" textlink="">
      <xdr:nvSpPr>
        <xdr:cNvPr id="4" name="Textfeld 3"/>
        <xdr:cNvSpPr txBox="1"/>
      </xdr:nvSpPr>
      <xdr:spPr>
        <a:xfrm>
          <a:off x="1272540" y="16002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8083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31</xdr:col>
      <xdr:colOff>7621</xdr:colOff>
      <xdr:row>5</xdr:row>
      <xdr:rowOff>53340</xdr:rowOff>
    </xdr:from>
    <xdr:ext cx="3632698" cy="601980"/>
    <xdr:sp macro="" textlink="">
      <xdr:nvSpPr>
        <xdr:cNvPr id="4" name="Textfeld 3"/>
        <xdr:cNvSpPr txBox="1"/>
      </xdr:nvSpPr>
      <xdr:spPr>
        <a:xfrm>
          <a:off x="6797041" y="1181100"/>
          <a:ext cx="3642359" cy="60198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Gliederung</a:t>
          </a:r>
          <a:r>
            <a:rPr lang="de-DE" sz="1100">
              <a:latin typeface="Arial" pitchFamily="34" charset="0"/>
              <a:cs typeface="Arial" pitchFamily="34" charset="0"/>
            </a:rPr>
            <a:t> eintragen, für die die Erstattung erfolgen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soll;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soweit vorgesehen und zutreffend, auch OV aus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vorgegebener Liste.</a:t>
          </a:r>
        </a:p>
      </xdr:txBody>
    </xdr:sp>
    <xdr:clientData/>
  </xdr:oneCellAnchor>
  <xdr:twoCellAnchor>
    <xdr:from>
      <xdr:col>25</xdr:col>
      <xdr:colOff>114300</xdr:colOff>
      <xdr:row>3</xdr:row>
      <xdr:rowOff>60962</xdr:rowOff>
    </xdr:from>
    <xdr:to>
      <xdr:col>31</xdr:col>
      <xdr:colOff>1</xdr:colOff>
      <xdr:row>6</xdr:row>
      <xdr:rowOff>87630</xdr:rowOff>
    </xdr:to>
    <xdr:cxnSp macro="">
      <xdr:nvCxnSpPr>
        <xdr:cNvPr id="5" name="Gerade Verbindung mit Pfeil 4"/>
        <xdr:cNvCxnSpPr>
          <a:stCxn id="4" idx="1"/>
        </xdr:cNvCxnSpPr>
      </xdr:nvCxnSpPr>
      <xdr:spPr>
        <a:xfrm flipH="1" flipV="1">
          <a:off x="6400800" y="861062"/>
          <a:ext cx="396241" cy="621028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234315</xdr:colOff>
      <xdr:row>1</xdr:row>
      <xdr:rowOff>236220</xdr:rowOff>
    </xdr:from>
    <xdr:ext cx="3675409" cy="617220"/>
    <xdr:sp macro="" textlink="">
      <xdr:nvSpPr>
        <xdr:cNvPr id="6" name="Textfeld 5"/>
        <xdr:cNvSpPr txBox="1"/>
      </xdr:nvSpPr>
      <xdr:spPr>
        <a:xfrm>
          <a:off x="6781800" y="502920"/>
          <a:ext cx="3665711" cy="61722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Abgabe</a:t>
          </a:r>
          <a:r>
            <a:rPr lang="de-DE" sz="1100">
              <a:latin typeface="Arial" pitchFamily="34" charset="0"/>
              <a:cs typeface="Arial" pitchFamily="34" charset="0"/>
            </a:rPr>
            <a:t> spätestens nach drei Monaten, aber rechtzeitig zum Jahresende. Nach dem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10. Januar des Folgejahres ist keine</a:t>
          </a:r>
          <a:r>
            <a:rPr lang="de-DE" sz="1100" baseline="0">
              <a:latin typeface="Arial" pitchFamily="34" charset="0"/>
              <a:cs typeface="Arial" pitchFamily="34" charset="0"/>
            </a:rPr>
            <a:t> Bearbeitung mehr möglich.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15240</xdr:colOff>
      <xdr:row>7</xdr:row>
      <xdr:rowOff>160020</xdr:rowOff>
    </xdr:from>
    <xdr:ext cx="3642360" cy="746760"/>
    <xdr:sp macro="" textlink="">
      <xdr:nvSpPr>
        <xdr:cNvPr id="7" name="Textfeld 6"/>
        <xdr:cNvSpPr txBox="1"/>
      </xdr:nvSpPr>
      <xdr:spPr>
        <a:xfrm>
          <a:off x="6804660" y="1821180"/>
          <a:ext cx="3642360" cy="7467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latin typeface="Arial" pitchFamily="34" charset="0"/>
              <a:cs typeface="Arial" pitchFamily="34" charset="0"/>
            </a:rPr>
            <a:t>Automatisch</a:t>
          </a:r>
          <a:r>
            <a:rPr lang="de-DE" sz="1100" baseline="0">
              <a:latin typeface="Arial" pitchFamily="34" charset="0"/>
              <a:cs typeface="Arial" pitchFamily="34" charset="0"/>
            </a:rPr>
            <a:t> wird Nachname und Vorname von links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latin typeface="Arial" pitchFamily="34" charset="0"/>
              <a:cs typeface="Arial" pitchFamily="34" charset="0"/>
            </a:rPr>
            <a:t>übernommen, kann bei Bedarf überschrieben werden.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Pro</a:t>
          </a: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Zahlungsempfänger ist ein separates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Formular auszufüllen!</a:t>
          </a:r>
          <a:endParaRPr lang="de-DE" sz="110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144780</xdr:colOff>
      <xdr:row>5</xdr:row>
      <xdr:rowOff>175260</xdr:rowOff>
    </xdr:from>
    <xdr:to>
      <xdr:col>31</xdr:col>
      <xdr:colOff>7620</xdr:colOff>
      <xdr:row>9</xdr:row>
      <xdr:rowOff>0</xdr:rowOff>
    </xdr:to>
    <xdr:cxnSp macro="">
      <xdr:nvCxnSpPr>
        <xdr:cNvPr id="8" name="Gerade Verbindung mit Pfeil 7"/>
        <xdr:cNvCxnSpPr>
          <a:stCxn id="7" idx="1"/>
        </xdr:cNvCxnSpPr>
      </xdr:nvCxnSpPr>
      <xdr:spPr>
        <a:xfrm flipH="1" flipV="1">
          <a:off x="6431280" y="1303020"/>
          <a:ext cx="373380" cy="8915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17</xdr:row>
      <xdr:rowOff>0</xdr:rowOff>
    </xdr:from>
    <xdr:ext cx="3617244" cy="419100"/>
    <xdr:sp macro="" textlink="">
      <xdr:nvSpPr>
        <xdr:cNvPr id="9" name="Textfeld 8"/>
        <xdr:cNvSpPr txBox="1"/>
      </xdr:nvSpPr>
      <xdr:spPr>
        <a:xfrm>
          <a:off x="6812280" y="3916680"/>
          <a:ext cx="362689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Die Belegnummer (Nr.)</a:t>
          </a:r>
          <a:r>
            <a:rPr lang="de-DE" baseline="0">
              <a:latin typeface="Arial" pitchFamily="34" charset="0"/>
              <a:cs typeface="Arial" pitchFamily="34" charset="0"/>
            </a:rPr>
            <a:t> </a:t>
          </a:r>
          <a:r>
            <a:rPr lang="de-DE">
              <a:latin typeface="Arial" pitchFamily="34" charset="0"/>
              <a:cs typeface="Arial" pitchFamily="34" charset="0"/>
            </a:rPr>
            <a:t>wird automatisch fortlaufend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vergeben, sobald die Art der Kosten eingetragen ist.</a:t>
          </a:r>
        </a:p>
      </xdr:txBody>
    </xdr:sp>
    <xdr:clientData/>
  </xdr:oneCellAnchor>
  <xdr:oneCellAnchor>
    <xdr:from>
      <xdr:col>30</xdr:col>
      <xdr:colOff>234315</xdr:colOff>
      <xdr:row>0</xdr:row>
      <xdr:rowOff>175260</xdr:rowOff>
    </xdr:from>
    <xdr:ext cx="3675163" cy="251460"/>
    <xdr:sp macro="" textlink="">
      <xdr:nvSpPr>
        <xdr:cNvPr id="12" name="Textfeld 11"/>
        <xdr:cNvSpPr txBox="1"/>
      </xdr:nvSpPr>
      <xdr:spPr>
        <a:xfrm>
          <a:off x="6781800" y="167640"/>
          <a:ext cx="3665466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7620</xdr:colOff>
      <xdr:row>12</xdr:row>
      <xdr:rowOff>144780</xdr:rowOff>
    </xdr:from>
    <xdr:ext cx="3649980" cy="929640"/>
    <xdr:sp macro="" textlink="">
      <xdr:nvSpPr>
        <xdr:cNvPr id="25" name="Textfeld 24"/>
        <xdr:cNvSpPr txBox="1"/>
      </xdr:nvSpPr>
      <xdr:spPr>
        <a:xfrm>
          <a:off x="6797040" y="2933700"/>
          <a:ext cx="3649980" cy="9296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Erstattungsfähig</a:t>
          </a:r>
          <a:r>
            <a:rPr lang="de-DE" sz="1100" baseline="0">
              <a:latin typeface="Arial" pitchFamily="34" charset="0"/>
              <a:cs typeface="Arial" pitchFamily="34" charset="0"/>
            </a:rPr>
            <a:t> sind solche Kosten von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Abrechnenden, die mit dem Amt bzw. 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Beauftragung durch ein berechtigtes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Organ der</a:t>
          </a:r>
        </a:p>
        <a:p>
          <a:r>
            <a:rPr lang="de-DE" sz="1100" u="sng" baseline="0">
              <a:latin typeface="Arial" pitchFamily="34" charset="0"/>
              <a:cs typeface="Arial" pitchFamily="34" charset="0"/>
            </a:rPr>
            <a:t>Partei </a:t>
          </a:r>
          <a:r>
            <a:rPr lang="de-DE" sz="1100" baseline="0">
              <a:latin typeface="Arial" pitchFamily="34" charset="0"/>
              <a:cs typeface="Arial" pitchFamily="34" charset="0"/>
            </a:rPr>
            <a:t>verbunden ist (z.B. Vorstandsmitglieder,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mit besonderer Aufgabe beauftragte Person)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152400</xdr:colOff>
      <xdr:row>13</xdr:row>
      <xdr:rowOff>213360</xdr:rowOff>
    </xdr:from>
    <xdr:to>
      <xdr:col>31</xdr:col>
      <xdr:colOff>0</xdr:colOff>
      <xdr:row>14</xdr:row>
      <xdr:rowOff>76200</xdr:rowOff>
    </xdr:to>
    <xdr:cxnSp macro="">
      <xdr:nvCxnSpPr>
        <xdr:cNvPr id="26" name="Gerade Verbindung mit Pfeil 25"/>
        <xdr:cNvCxnSpPr>
          <a:stCxn id="25" idx="1"/>
        </xdr:cNvCxnSpPr>
      </xdr:nvCxnSpPr>
      <xdr:spPr>
        <a:xfrm flipH="1" flipV="1">
          <a:off x="6438900" y="3268980"/>
          <a:ext cx="358140" cy="1295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158115</xdr:colOff>
      <xdr:row>14</xdr:row>
      <xdr:rowOff>7620</xdr:rowOff>
    </xdr:from>
    <xdr:to>
      <xdr:col>31</xdr:col>
      <xdr:colOff>7674</xdr:colOff>
      <xdr:row>14</xdr:row>
      <xdr:rowOff>152400</xdr:rowOff>
    </xdr:to>
    <xdr:cxnSp macro="">
      <xdr:nvCxnSpPr>
        <xdr:cNvPr id="27" name="Gerade Verbindung mit Pfeil 26"/>
        <xdr:cNvCxnSpPr/>
      </xdr:nvCxnSpPr>
      <xdr:spPr>
        <a:xfrm flipH="1">
          <a:off x="6446520" y="3329940"/>
          <a:ext cx="350520" cy="14478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158115</xdr:colOff>
      <xdr:row>17</xdr:row>
      <xdr:rowOff>76200</xdr:rowOff>
    </xdr:from>
    <xdr:to>
      <xdr:col>31</xdr:col>
      <xdr:colOff>30634</xdr:colOff>
      <xdr:row>17</xdr:row>
      <xdr:rowOff>137160</xdr:rowOff>
    </xdr:to>
    <xdr:cxnSp macro="">
      <xdr:nvCxnSpPr>
        <xdr:cNvPr id="14" name="Gerade Verbindung mit Pfeil 13"/>
        <xdr:cNvCxnSpPr/>
      </xdr:nvCxnSpPr>
      <xdr:spPr>
        <a:xfrm flipH="1" flipV="1">
          <a:off x="6454140" y="3992880"/>
          <a:ext cx="365760" cy="609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39</xdr:row>
      <xdr:rowOff>0</xdr:rowOff>
    </xdr:from>
    <xdr:ext cx="3617244" cy="579120"/>
    <xdr:sp macro="" textlink="">
      <xdr:nvSpPr>
        <xdr:cNvPr id="16" name="Textfeld 15"/>
        <xdr:cNvSpPr txBox="1"/>
      </xdr:nvSpPr>
      <xdr:spPr>
        <a:xfrm>
          <a:off x="7010400" y="9166860"/>
          <a:ext cx="3634740" cy="5791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Zahlungsbelege (bei Zahlung mit ec-/Maestro-Card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oder Kreditkarte) oder Überweisungsbelege </a:t>
          </a:r>
          <a:r>
            <a:rPr lang="de-DE" u="sng" baseline="0">
              <a:latin typeface="Arial" pitchFamily="34" charset="0"/>
              <a:cs typeface="Arial" pitchFamily="34" charset="0"/>
            </a:rPr>
            <a:t>nicht</a:t>
          </a:r>
          <a:endParaRPr lang="de-DE" u="none" baseline="0">
            <a:latin typeface="Arial" pitchFamily="34" charset="0"/>
            <a:cs typeface="Arial" pitchFamily="34" charset="0"/>
          </a:endParaRPr>
        </a:p>
        <a:p>
          <a:r>
            <a:rPr lang="de-DE">
              <a:latin typeface="Arial" pitchFamily="34" charset="0"/>
              <a:cs typeface="Arial" pitchFamily="34" charset="0"/>
            </a:rPr>
            <a:t>mit einreichen</a:t>
          </a:r>
        </a:p>
      </xdr:txBody>
    </xdr:sp>
    <xdr:clientData/>
  </xdr:oneCellAnchor>
  <xdr:twoCellAnchor>
    <xdr:from>
      <xdr:col>25</xdr:col>
      <xdr:colOff>158115</xdr:colOff>
      <xdr:row>39</xdr:row>
      <xdr:rowOff>198120</xdr:rowOff>
    </xdr:from>
    <xdr:to>
      <xdr:col>31</xdr:col>
      <xdr:colOff>23072</xdr:colOff>
      <xdr:row>39</xdr:row>
      <xdr:rowOff>198120</xdr:rowOff>
    </xdr:to>
    <xdr:cxnSp macro="">
      <xdr:nvCxnSpPr>
        <xdr:cNvPr id="17" name="Gerade Verbindung mit Pfeil 16"/>
        <xdr:cNvCxnSpPr/>
      </xdr:nvCxnSpPr>
      <xdr:spPr>
        <a:xfrm flipH="1">
          <a:off x="6644640" y="9098280"/>
          <a:ext cx="365760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18</xdr:row>
      <xdr:rowOff>198120</xdr:rowOff>
    </xdr:from>
    <xdr:ext cx="3617244" cy="426720"/>
    <xdr:sp macro="" textlink="">
      <xdr:nvSpPr>
        <xdr:cNvPr id="18" name="Textfeld 17"/>
        <xdr:cNvSpPr txBox="1"/>
      </xdr:nvSpPr>
      <xdr:spPr>
        <a:xfrm>
          <a:off x="6812280" y="4381500"/>
          <a:ext cx="3626890" cy="4267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Einnahmen, z.B. Beteiligungen an Beköstigungen,</a:t>
          </a:r>
        </a:p>
        <a:p>
          <a:r>
            <a:rPr lang="de-DE">
              <a:latin typeface="Arial" pitchFamily="34" charset="0"/>
              <a:cs typeface="Arial" pitchFamily="34" charset="0"/>
            </a:rPr>
            <a:t>sind</a:t>
          </a:r>
          <a:r>
            <a:rPr lang="de-DE" baseline="0">
              <a:latin typeface="Arial" pitchFamily="34" charset="0"/>
              <a:cs typeface="Arial" pitchFamily="34" charset="0"/>
            </a:rPr>
            <a:t> als negative Beträge einzutragen</a:t>
          </a:r>
          <a:endParaRPr lang="de-DE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22860</xdr:colOff>
      <xdr:row>10</xdr:row>
      <xdr:rowOff>160020</xdr:rowOff>
    </xdr:from>
    <xdr:ext cx="3634510" cy="243840"/>
    <xdr:sp macro="" textlink="">
      <xdr:nvSpPr>
        <xdr:cNvPr id="23" name="Textfeld 22"/>
        <xdr:cNvSpPr txBox="1"/>
      </xdr:nvSpPr>
      <xdr:spPr>
        <a:xfrm>
          <a:off x="6812280" y="2621280"/>
          <a:ext cx="3634510" cy="2438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rtl="0"/>
          <a:r>
            <a:rPr lang="de-DE" sz="11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Zur Information, wird aus eingegebener IBAN ermittelt</a:t>
          </a:r>
          <a:endParaRPr lang="de-DE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120015</xdr:colOff>
      <xdr:row>9</xdr:row>
      <xdr:rowOff>182880</xdr:rowOff>
    </xdr:from>
    <xdr:to>
      <xdr:col>31</xdr:col>
      <xdr:colOff>15240</xdr:colOff>
      <xdr:row>11</xdr:row>
      <xdr:rowOff>15240</xdr:rowOff>
    </xdr:to>
    <xdr:cxnSp macro="">
      <xdr:nvCxnSpPr>
        <xdr:cNvPr id="24" name="Gerade Verbindung mit Pfeil 23"/>
        <xdr:cNvCxnSpPr>
          <a:stCxn id="23" idx="1"/>
        </xdr:cNvCxnSpPr>
      </xdr:nvCxnSpPr>
      <xdr:spPr>
        <a:xfrm flipH="1" flipV="1">
          <a:off x="6416040" y="2377440"/>
          <a:ext cx="396240" cy="3657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7079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27120" cy="266700"/>
    <xdr:sp macro="" textlink="">
      <xdr:nvSpPr>
        <xdr:cNvPr id="5" name="Textfeld 4"/>
        <xdr:cNvSpPr txBox="1"/>
      </xdr:nvSpPr>
      <xdr:spPr>
        <a:xfrm>
          <a:off x="6789420" y="167640"/>
          <a:ext cx="3627120" cy="26670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</a:t>
          </a:r>
          <a:r>
            <a:rPr lang="de-DE" sz="1100" b="1">
              <a:latin typeface="Arial" pitchFamily="34" charset="0"/>
              <a:cs typeface="Arial" pitchFamily="34" charset="0"/>
            </a:rPr>
            <a:t>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/>
        <xdr:cNvSpPr txBox="1"/>
      </xdr:nvSpPr>
      <xdr:spPr>
        <a:xfrm>
          <a:off x="1173480" y="144780"/>
          <a:ext cx="1325880" cy="3733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31</xdr:col>
      <xdr:colOff>0</xdr:colOff>
      <xdr:row>1</xdr:row>
      <xdr:rowOff>0</xdr:rowOff>
    </xdr:from>
    <xdr:to>
      <xdr:col>45</xdr:col>
      <xdr:colOff>106680</xdr:colOff>
      <xdr:row>4</xdr:row>
      <xdr:rowOff>15240</xdr:rowOff>
    </xdr:to>
    <xdr:sp macro="" textlink="">
      <xdr:nvSpPr>
        <xdr:cNvPr id="32" name="Textfeld 11"/>
        <xdr:cNvSpPr txBox="1">
          <a:spLocks noChangeArrowheads="1"/>
        </xdr:cNvSpPr>
      </xdr:nvSpPr>
      <xdr:spPr bwMode="auto">
        <a:xfrm>
          <a:off x="6686550" y="266700"/>
          <a:ext cx="3573780" cy="81534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1034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182880</xdr:rowOff>
    </xdr:to>
    <xdr:sp macro="" textlink="">
      <xdr:nvSpPr>
        <xdr:cNvPr id="10765" name="Textfeld 5"/>
        <xdr:cNvSpPr txBox="1">
          <a:spLocks noChangeArrowheads="1"/>
        </xdr:cNvSpPr>
      </xdr:nvSpPr>
      <xdr:spPr bwMode="auto">
        <a:xfrm>
          <a:off x="6789420" y="160020"/>
          <a:ext cx="3627120" cy="82296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2055" name="Grafik 1" descr="Gruene_Logo_weiss.jpg"/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/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/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190500</xdr:rowOff>
    </xdr:to>
    <xdr:sp macro="" textlink="">
      <xdr:nvSpPr>
        <xdr:cNvPr id="11786" name="Textfeld 4"/>
        <xdr:cNvSpPr txBox="1">
          <a:spLocks noChangeArrowheads="1"/>
        </xdr:cNvSpPr>
      </xdr:nvSpPr>
      <xdr:spPr bwMode="auto">
        <a:xfrm>
          <a:off x="6789420" y="160020"/>
          <a:ext cx="3627120" cy="83058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Y46"/>
  <sheetViews>
    <sheetView showGridLines="0" showRowColHeaders="0" zoomScaleNormal="100" workbookViewId="0">
      <selection activeCell="K13" sqref="K13:N13"/>
    </sheetView>
  </sheetViews>
  <sheetFormatPr baseColWidth="10" defaultColWidth="3.7109375" defaultRowHeight="21" customHeight="1" x14ac:dyDescent="0.2"/>
  <cols>
    <col min="1" max="16" width="3.7109375" style="2"/>
    <col min="17" max="17" width="3.7109375" style="2" customWidth="1"/>
    <col min="18" max="18" width="3.7109375" style="2"/>
    <col min="19" max="20" width="3.7109375" style="2" customWidth="1"/>
    <col min="21" max="26" width="3.7109375" style="2"/>
    <col min="27" max="30" width="3.7109375" style="2" hidden="1" customWidth="1"/>
    <col min="31" max="46" width="3.7109375" style="2"/>
    <col min="47" max="47" width="3.7109375" style="2" customWidth="1"/>
    <col min="48" max="48" width="20.7109375" style="131" hidden="1" customWidth="1"/>
    <col min="49" max="49" width="20.7109375" style="124" hidden="1" customWidth="1"/>
    <col min="50" max="50" width="1.7109375" style="131" hidden="1" customWidth="1"/>
    <col min="51" max="51" width="12.7109375" style="141" hidden="1" customWidth="1"/>
    <col min="52" max="16384" width="3.7109375" style="2"/>
  </cols>
  <sheetData>
    <row r="1" spans="2:51" ht="21" customHeight="1" x14ac:dyDescent="0.2">
      <c r="B1" s="1"/>
    </row>
    <row r="2" spans="2:51" ht="21" customHeight="1" thickBot="1" x14ac:dyDescent="0.25">
      <c r="D2" s="19" t="s">
        <v>66</v>
      </c>
      <c r="O2" s="21" t="s">
        <v>0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2:51" ht="21" customHeight="1" thickBot="1" x14ac:dyDescent="0.3">
      <c r="B3" s="173" t="s">
        <v>205</v>
      </c>
      <c r="O3" s="49" t="s">
        <v>196</v>
      </c>
      <c r="P3" s="5"/>
      <c r="Q3" s="5"/>
      <c r="R3" s="254" t="s">
        <v>157</v>
      </c>
      <c r="S3" s="252"/>
      <c r="T3" s="252"/>
      <c r="U3" s="252"/>
      <c r="V3" s="252"/>
      <c r="W3" s="252"/>
      <c r="X3" s="252"/>
      <c r="Y3" s="253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2:51" ht="21" customHeight="1" thickBot="1" x14ac:dyDescent="0.25">
      <c r="D4" s="17" t="s">
        <v>56</v>
      </c>
      <c r="F4" s="1"/>
      <c r="K4" s="1"/>
      <c r="O4" s="49" t="s">
        <v>94</v>
      </c>
      <c r="P4" s="49"/>
      <c r="Q4" s="49"/>
      <c r="R4" s="254"/>
      <c r="S4" s="252"/>
      <c r="T4" s="252"/>
      <c r="U4" s="252"/>
      <c r="V4" s="252"/>
      <c r="W4" s="252"/>
      <c r="X4" s="252"/>
      <c r="Y4" s="253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2:51" s="5" customFormat="1" ht="4.9000000000000004" customHeight="1" thickBot="1" x14ac:dyDescent="0.25">
      <c r="O5" s="49"/>
      <c r="P5" s="49"/>
      <c r="Q5" s="157"/>
      <c r="R5" s="49"/>
      <c r="S5" s="49"/>
      <c r="T5" s="49"/>
      <c r="U5" s="49"/>
      <c r="V5" s="49"/>
      <c r="W5" s="49"/>
      <c r="X5" s="49"/>
      <c r="Y5" s="49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2:51" s="5" customFormat="1" ht="21" customHeight="1" thickBot="1" x14ac:dyDescent="0.25">
      <c r="B6" s="5" t="s">
        <v>22</v>
      </c>
      <c r="E6" s="254" t="s">
        <v>77</v>
      </c>
      <c r="F6" s="252"/>
      <c r="G6" s="252"/>
      <c r="H6" s="252"/>
      <c r="I6" s="252"/>
      <c r="J6" s="252"/>
      <c r="K6" s="252"/>
      <c r="L6" s="252"/>
      <c r="M6" s="253"/>
      <c r="O6" s="49" t="s">
        <v>195</v>
      </c>
      <c r="P6" s="49"/>
      <c r="Q6" s="162"/>
      <c r="R6" s="262" t="str">
        <f>CONCATENATE(E6,", ",E7)</f>
        <v>Nachname, Vorname</v>
      </c>
      <c r="S6" s="263"/>
      <c r="T6" s="263"/>
      <c r="U6" s="263"/>
      <c r="V6" s="263"/>
      <c r="W6" s="263"/>
      <c r="X6" s="263"/>
      <c r="Y6" s="264"/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2:51" s="5" customFormat="1" ht="21" customHeight="1" thickBot="1" x14ac:dyDescent="0.25">
      <c r="B7" s="5" t="s">
        <v>23</v>
      </c>
      <c r="E7" s="254" t="s">
        <v>78</v>
      </c>
      <c r="F7" s="252"/>
      <c r="G7" s="252"/>
      <c r="H7" s="252"/>
      <c r="I7" s="252"/>
      <c r="J7" s="252"/>
      <c r="K7" s="252"/>
      <c r="L7" s="252"/>
      <c r="M7" s="253"/>
      <c r="O7" s="159" t="s">
        <v>191</v>
      </c>
      <c r="P7" s="160"/>
      <c r="Q7" s="236"/>
      <c r="R7" s="237"/>
      <c r="S7" s="237"/>
      <c r="T7" s="237"/>
      <c r="U7" s="237"/>
      <c r="V7" s="237"/>
      <c r="W7" s="237"/>
      <c r="X7" s="237"/>
      <c r="Y7" s="238"/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2:51" s="5" customFormat="1" ht="21" customHeight="1" thickBot="1" x14ac:dyDescent="0.3">
      <c r="B8" s="5" t="s">
        <v>24</v>
      </c>
      <c r="E8" s="254"/>
      <c r="F8" s="252"/>
      <c r="G8" s="252"/>
      <c r="H8" s="252"/>
      <c r="I8" s="252"/>
      <c r="J8" s="252"/>
      <c r="K8" s="252"/>
      <c r="L8" s="252"/>
      <c r="M8" s="253"/>
      <c r="O8" s="67" t="s">
        <v>190</v>
      </c>
      <c r="P8" s="67"/>
      <c r="Q8" s="239"/>
      <c r="R8" s="240"/>
      <c r="S8" s="240"/>
      <c r="T8" s="240"/>
      <c r="U8" s="241"/>
      <c r="V8" s="160"/>
      <c r="W8" s="160"/>
      <c r="X8" s="160"/>
      <c r="Y8" s="161" t="s">
        <v>192</v>
      </c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2:51" s="5" customFormat="1" ht="21" customHeight="1" thickBot="1" x14ac:dyDescent="0.25">
      <c r="B9" s="5" t="s">
        <v>27</v>
      </c>
      <c r="E9" s="250"/>
      <c r="F9" s="251"/>
      <c r="G9" s="252"/>
      <c r="H9" s="252"/>
      <c r="I9" s="252"/>
      <c r="J9" s="252"/>
      <c r="K9" s="252"/>
      <c r="L9" s="252"/>
      <c r="M9" s="253"/>
      <c r="O9" s="239"/>
      <c r="P9" s="242"/>
      <c r="Q9" s="242"/>
      <c r="R9" s="242"/>
      <c r="S9" s="242"/>
      <c r="T9" s="242"/>
      <c r="U9" s="242"/>
      <c r="V9" s="242"/>
      <c r="W9" s="242"/>
      <c r="X9" s="242"/>
      <c r="Y9" s="243"/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2:51" s="5" customFormat="1" ht="21" customHeight="1" thickBot="1" x14ac:dyDescent="0.25">
      <c r="B10" s="5" t="s">
        <v>25</v>
      </c>
      <c r="E10" s="258"/>
      <c r="F10" s="259"/>
      <c r="G10" s="259"/>
      <c r="H10" s="259"/>
      <c r="I10" s="259"/>
      <c r="J10" s="259"/>
      <c r="K10" s="259"/>
      <c r="L10" s="259"/>
      <c r="M10" s="260"/>
      <c r="O10" s="158" t="s">
        <v>193</v>
      </c>
      <c r="P10" s="158"/>
      <c r="Q10" s="245" t="str">
        <f>IF(LEN(Q7)=27,CONCATENATE(MID(Q7,6,3)," ",MID(Q7,9,1),MID(Q7,11,2)," ",MID(Q7,13,2)),(IF(LEN(Q7)=22,CONCATENATE(MID(Q7,5,3)," ",MID(Q7,8,3)," ",MID(Q7,11,2)),"---")))</f>
        <v>---</v>
      </c>
      <c r="R10" s="245"/>
      <c r="S10" s="245"/>
      <c r="T10" s="217" t="s">
        <v>194</v>
      </c>
      <c r="U10" s="217"/>
      <c r="V10" s="216" t="str">
        <f>IF(LEN(Q7)=27,CONCATENATE(" ",MID(Q7,16,4),MID(Q7,21,4),MID(Q7,26,2)),(IF(LEN(Q7)=22,MID(Q7,13,10),"  ---")))</f>
        <v xml:space="preserve">  ---</v>
      </c>
      <c r="W10" s="216"/>
      <c r="X10" s="216"/>
      <c r="Y10" s="216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2:51" s="5" customFormat="1" ht="21" customHeight="1" thickBot="1" x14ac:dyDescent="0.25">
      <c r="B11" s="5" t="s">
        <v>26</v>
      </c>
      <c r="E11" s="261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5"/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2:51" s="5" customFormat="1" ht="4.9000000000000004" customHeight="1" thickBot="1" x14ac:dyDescent="0.25"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2:51" s="5" customFormat="1" ht="21" customHeight="1" thickBot="1" x14ac:dyDescent="0.25">
      <c r="B13" s="5" t="s">
        <v>28</v>
      </c>
      <c r="J13" s="6" t="s">
        <v>127</v>
      </c>
      <c r="K13" s="211">
        <v>43983</v>
      </c>
      <c r="L13" s="212"/>
      <c r="M13" s="212"/>
      <c r="N13" s="212"/>
      <c r="R13" s="5" t="s">
        <v>32</v>
      </c>
      <c r="S13" s="255">
        <v>44012</v>
      </c>
      <c r="T13" s="256"/>
      <c r="U13" s="256"/>
      <c r="V13" s="257"/>
      <c r="AA13" s="110">
        <f>K13</f>
        <v>43983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2:51" s="5" customFormat="1" ht="21" customHeight="1" thickBot="1" x14ac:dyDescent="0.25">
      <c r="B14" s="5" t="s">
        <v>93</v>
      </c>
      <c r="J14" s="228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3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2:51" s="5" customFormat="1" ht="21" customHeight="1" thickBot="1" x14ac:dyDescent="0.25">
      <c r="B15" s="5" t="s">
        <v>30</v>
      </c>
      <c r="J15" s="228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3"/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2:51" s="5" customFormat="1" ht="21" customHeight="1" thickBot="1" x14ac:dyDescent="0.25">
      <c r="B16" s="5" t="s">
        <v>31</v>
      </c>
      <c r="J16" s="228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3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2:51" s="5" customFormat="1" ht="4.9000000000000004" customHeight="1" thickBot="1" x14ac:dyDescent="0.25"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2:51" s="5" customFormat="1" ht="21" customHeight="1" thickBot="1" x14ac:dyDescent="0.25">
      <c r="B18" s="10" t="s">
        <v>33</v>
      </c>
      <c r="U18" s="8" t="s">
        <v>67</v>
      </c>
      <c r="Y18" s="8" t="s">
        <v>67</v>
      </c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2:51" s="5" customFormat="1" ht="21" customHeight="1" thickBot="1" x14ac:dyDescent="0.25">
      <c r="B19" s="5" t="s">
        <v>133</v>
      </c>
      <c r="S19" s="225"/>
      <c r="T19" s="226"/>
      <c r="U19" s="227"/>
      <c r="V19" s="36" t="str">
        <f>IF('R-Sammel'!W37,"*)","")</f>
        <v/>
      </c>
      <c r="W19" s="235">
        <f>IF('R-Sammel'!AC37&gt;0,'R-Sammel'!AC37,S19)</f>
        <v>0</v>
      </c>
      <c r="X19" s="235"/>
      <c r="Y19" s="235"/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2:51" s="5" customFormat="1" ht="21" customHeight="1" thickBot="1" x14ac:dyDescent="0.25">
      <c r="B20" s="5" t="s">
        <v>132</v>
      </c>
      <c r="O20" s="247"/>
      <c r="P20" s="248"/>
      <c r="Q20" s="249" t="s">
        <v>35</v>
      </c>
      <c r="R20" s="249"/>
      <c r="S20" s="265" t="str">
        <f>IF(O20&gt;0,O20*0.3,"")</f>
        <v/>
      </c>
      <c r="T20" s="265"/>
      <c r="U20" s="265"/>
      <c r="V20" s="36" t="str">
        <f>IF('R-Sammel'!W38,"*)","")</f>
        <v/>
      </c>
      <c r="W20" s="235" t="str">
        <f>IF('R-Sammel'!AB38&gt;0,'R-Sammel'!AB38,S20)</f>
        <v/>
      </c>
      <c r="X20" s="235"/>
      <c r="Y20" s="235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2:51" s="5" customFormat="1" ht="21" customHeight="1" thickBot="1" x14ac:dyDescent="0.3">
      <c r="B21" s="5" t="s">
        <v>95</v>
      </c>
      <c r="O21" s="247"/>
      <c r="P21" s="248"/>
      <c r="Q21" s="249" t="s">
        <v>34</v>
      </c>
      <c r="R21" s="249"/>
      <c r="S21" s="225"/>
      <c r="T21" s="226"/>
      <c r="U21" s="227"/>
      <c r="V21" s="36" t="str">
        <f>IF('R-Sammel'!W39,"*)","")</f>
        <v/>
      </c>
      <c r="W21" s="235">
        <f>IF('R-Sammel'!AC39&gt;0,'R-Sammel'!W39,(IF(AA21*0.3&lt;AB21,AA21*0.3,AB21)))</f>
        <v>0</v>
      </c>
      <c r="X21" s="235"/>
      <c r="Y21" s="235"/>
      <c r="AA21" s="59">
        <f>O21</f>
        <v>0</v>
      </c>
      <c r="AB21" s="58">
        <f>S21</f>
        <v>0</v>
      </c>
    </row>
    <row r="22" spans="2:51" s="5" customFormat="1" ht="21" customHeight="1" thickBot="1" x14ac:dyDescent="0.25">
      <c r="B22" s="5" t="s">
        <v>36</v>
      </c>
      <c r="G22" s="228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3"/>
      <c r="W22" s="225"/>
      <c r="X22" s="226"/>
      <c r="Y22" s="227"/>
      <c r="AV22" s="128"/>
      <c r="AW22" s="128"/>
      <c r="AX22" s="132"/>
      <c r="AY22" s="130"/>
    </row>
    <row r="23" spans="2:51" s="15" customFormat="1" ht="15" customHeight="1" thickBot="1" x14ac:dyDescent="0.25"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Y23" s="38" t="str">
        <f>IF(OR(V19="*)",V20="*)",V21="*)"),"*) = aus Sammelaufstellung","")</f>
        <v/>
      </c>
      <c r="AV23" s="128"/>
      <c r="AW23" s="128"/>
      <c r="AX23" s="142"/>
      <c r="AY23" s="143"/>
    </row>
    <row r="24" spans="2:51" s="5" customFormat="1" ht="21" customHeight="1" thickBot="1" x14ac:dyDescent="0.25">
      <c r="B24" s="10" t="s">
        <v>37</v>
      </c>
      <c r="AV24" s="128"/>
      <c r="AW24" s="128"/>
      <c r="AX24" s="132"/>
      <c r="AY24" s="130"/>
    </row>
    <row r="25" spans="2:51" s="5" customFormat="1" ht="21" customHeight="1" thickBot="1" x14ac:dyDescent="0.25">
      <c r="B25" s="5" t="s">
        <v>96</v>
      </c>
      <c r="V25" s="24"/>
      <c r="W25" s="225"/>
      <c r="X25" s="226"/>
      <c r="Y25" s="227"/>
      <c r="AV25" s="128"/>
      <c r="AW25" s="128"/>
      <c r="AX25" s="132"/>
      <c r="AY25" s="130"/>
    </row>
    <row r="26" spans="2:51" s="5" customFormat="1" ht="4.9000000000000004" customHeight="1" thickBot="1" x14ac:dyDescent="0.25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AV26" s="128"/>
      <c r="AW26" s="128"/>
      <c r="AX26" s="132"/>
      <c r="AY26" s="130"/>
    </row>
    <row r="27" spans="2:51" s="5" customFormat="1" ht="21" customHeight="1" x14ac:dyDescent="0.2">
      <c r="B27" s="10" t="s">
        <v>38</v>
      </c>
      <c r="AV27" s="128"/>
      <c r="AW27" s="128"/>
      <c r="AX27" s="132"/>
      <c r="AY27" s="130"/>
    </row>
    <row r="28" spans="2:51" s="13" customFormat="1" ht="16.149999999999999" customHeight="1" x14ac:dyDescent="0.2">
      <c r="B28" s="231" t="s">
        <v>49</v>
      </c>
      <c r="C28" s="231"/>
      <c r="D28" s="231"/>
      <c r="E28" s="231"/>
      <c r="F28" s="231" t="s">
        <v>29</v>
      </c>
      <c r="G28" s="231"/>
      <c r="H28" s="231" t="s">
        <v>32</v>
      </c>
      <c r="I28" s="231"/>
      <c r="K28" s="231" t="s">
        <v>40</v>
      </c>
      <c r="L28" s="231"/>
      <c r="P28" s="22" t="s">
        <v>45</v>
      </c>
      <c r="Q28" s="22"/>
      <c r="R28" s="22" t="s">
        <v>46</v>
      </c>
      <c r="S28" s="22"/>
      <c r="T28" s="22" t="s">
        <v>47</v>
      </c>
      <c r="U28" s="22"/>
      <c r="AV28" s="128"/>
      <c r="AW28" s="128"/>
      <c r="AX28" s="144"/>
      <c r="AY28" s="145"/>
    </row>
    <row r="29" spans="2:51" s="15" customFormat="1" ht="13.9" customHeight="1" x14ac:dyDescent="0.2">
      <c r="B29" s="222" t="s">
        <v>43</v>
      </c>
      <c r="C29" s="222"/>
      <c r="D29" s="222"/>
      <c r="E29" s="222"/>
      <c r="F29" s="222" t="s">
        <v>41</v>
      </c>
      <c r="G29" s="222"/>
      <c r="H29" s="222" t="s">
        <v>41</v>
      </c>
      <c r="I29" s="222"/>
      <c r="K29" s="221" t="s">
        <v>42</v>
      </c>
      <c r="L29" s="221"/>
      <c r="M29" s="221"/>
      <c r="N29" s="220" t="s">
        <v>48</v>
      </c>
      <c r="O29" s="220"/>
      <c r="P29" s="220"/>
      <c r="Q29" s="220"/>
      <c r="R29" s="220"/>
      <c r="S29" s="220"/>
      <c r="T29" s="220"/>
      <c r="U29" s="220"/>
      <c r="V29" s="220"/>
      <c r="Z29" s="12"/>
      <c r="AA29" s="12"/>
      <c r="AB29" s="12"/>
      <c r="AC29" s="12"/>
      <c r="AD29" s="12"/>
      <c r="AE29" s="12"/>
      <c r="AF29" s="12"/>
      <c r="AV29" s="128"/>
      <c r="AW29" s="128"/>
      <c r="AX29" s="142"/>
      <c r="AY29" s="143"/>
    </row>
    <row r="30" spans="2:51" s="15" customFormat="1" ht="13.9" customHeight="1" thickBot="1" x14ac:dyDescent="0.25">
      <c r="B30" s="165" t="s">
        <v>209</v>
      </c>
      <c r="C30" s="28"/>
      <c r="D30" s="28"/>
      <c r="E30" s="28"/>
      <c r="F30" s="28"/>
      <c r="G30" s="28"/>
      <c r="H30" s="28"/>
      <c r="I30" s="28"/>
      <c r="J30" s="25"/>
      <c r="K30" s="28"/>
      <c r="L30" s="28"/>
      <c r="O30" s="26"/>
      <c r="P30" s="177" t="s">
        <v>210</v>
      </c>
      <c r="Q30" s="27"/>
      <c r="R30" s="178" t="s">
        <v>211</v>
      </c>
      <c r="S30" s="27"/>
      <c r="T30" s="178" t="s">
        <v>211</v>
      </c>
      <c r="U30" s="27"/>
      <c r="Z30" s="12"/>
      <c r="AA30" s="12"/>
      <c r="AB30" s="12"/>
      <c r="AC30" s="12"/>
      <c r="AD30" s="12"/>
      <c r="AE30" s="12"/>
      <c r="AF30" s="12"/>
      <c r="AV30" s="128"/>
      <c r="AW30" s="128"/>
      <c r="AX30" s="142"/>
      <c r="AY30" s="143"/>
    </row>
    <row r="31" spans="2:51" s="5" customFormat="1" ht="21" customHeight="1" thickBot="1" x14ac:dyDescent="0.25">
      <c r="B31" s="218"/>
      <c r="C31" s="219"/>
      <c r="D31" s="219"/>
      <c r="E31" s="219"/>
      <c r="F31" s="244"/>
      <c r="G31" s="244"/>
      <c r="H31" s="234"/>
      <c r="I31" s="234"/>
      <c r="K31" s="246" t="str">
        <f>IF(B31,IF(IF((HOUR(H31)+MINUTE(H31)/60)=0,24-(HOUR(F31)+MINUTE(F31)/60),(HOUR(H31)+MINUTE(H31)/60)-(HOUR(F31)+MINUTE(F31)/60))&lt;0,0,(IF((HOUR(H31)+MINUTE(H31)/60)=0,24-(HOUR(F31)+MINUTE(F31)/60),(HOUR(H31)+MINUTE(H31)/60)-(HOUR(F31)+MINUTE(F31)/60)))),"")</f>
        <v/>
      </c>
      <c r="L31" s="246"/>
      <c r="O31" s="11"/>
      <c r="P31" s="31"/>
      <c r="Q31" s="21"/>
      <c r="R31" s="31"/>
      <c r="S31" s="21"/>
      <c r="T31" s="180"/>
      <c r="U31" s="21"/>
      <c r="V31" s="29"/>
      <c r="W31" s="235" t="str">
        <f>IF(K31="","",IF(SUM(AA31:AD31)&lt;0,0,SUM(AA31:AD31)))</f>
        <v/>
      </c>
      <c r="X31" s="235"/>
      <c r="Y31" s="235"/>
      <c r="AA31" s="35">
        <f>IF(K31&gt;8,IF(K31=24,28,14),0)</f>
        <v>14</v>
      </c>
      <c r="AB31" s="35">
        <f>IF(P31="x",-5.6,0)</f>
        <v>0</v>
      </c>
      <c r="AC31" s="35">
        <f>IF(R31="x",-11.2,0)</f>
        <v>0</v>
      </c>
      <c r="AD31" s="35">
        <f>IF(T31="x",-11.2,0)</f>
        <v>0</v>
      </c>
      <c r="AV31" s="128"/>
      <c r="AW31" s="128"/>
      <c r="AX31" s="132"/>
      <c r="AY31" s="130"/>
    </row>
    <row r="32" spans="2:51" ht="21" customHeight="1" thickBot="1" x14ac:dyDescent="0.25">
      <c r="B32" s="218"/>
      <c r="C32" s="219"/>
      <c r="D32" s="219"/>
      <c r="E32" s="219"/>
      <c r="F32" s="244"/>
      <c r="G32" s="244"/>
      <c r="H32" s="234"/>
      <c r="I32" s="234"/>
      <c r="J32" s="5"/>
      <c r="K32" s="246" t="str">
        <f>IF(B32,IF(IF((HOUR(H32)+MINUTE(H32)/60)=0,24-(HOUR(F32)+MINUTE(F32)/60),(HOUR(H32)+MINUTE(H32)/60)-(HOUR(F32)+MINUTE(F32)/60))&lt;0,0,(IF((HOUR(H32)+MINUTE(H32)/60)=0,24-(HOUR(F32)+MINUTE(F32)/60),(HOUR(H32)+MINUTE(H32)/60)-(HOUR(F32)+MINUTE(F32)/60)))),"")</f>
        <v/>
      </c>
      <c r="L32" s="246"/>
      <c r="M32" s="5"/>
      <c r="O32" s="11"/>
      <c r="P32" s="31"/>
      <c r="Q32" s="21"/>
      <c r="R32" s="31"/>
      <c r="S32" s="21"/>
      <c r="T32" s="31"/>
      <c r="U32" s="21"/>
      <c r="V32" s="29"/>
      <c r="W32" s="235" t="str">
        <f>IF(K32="","",IF(SUM(AA32:AD32)&lt;0,0,SUM(AA32:AD32)))</f>
        <v/>
      </c>
      <c r="X32" s="235"/>
      <c r="Y32" s="235"/>
      <c r="AA32" s="35">
        <f>IF(K32&gt;8,IF(K32=24,28,14),0)</f>
        <v>14</v>
      </c>
      <c r="AB32" s="35">
        <f>IF(P32="x",-5.6,0)</f>
        <v>0</v>
      </c>
      <c r="AC32" s="35">
        <f>IF(R32="x",-11.2,0)</f>
        <v>0</v>
      </c>
      <c r="AD32" s="35">
        <f>IF(T32="x",-11.2,0)</f>
        <v>0</v>
      </c>
      <c r="AV32" s="128"/>
      <c r="AW32" s="128"/>
    </row>
    <row r="33" spans="2:51" ht="21" customHeight="1" thickBot="1" x14ac:dyDescent="0.25">
      <c r="B33" s="218"/>
      <c r="C33" s="219"/>
      <c r="D33" s="219"/>
      <c r="E33" s="219"/>
      <c r="F33" s="244"/>
      <c r="G33" s="244"/>
      <c r="H33" s="234"/>
      <c r="I33" s="234"/>
      <c r="J33" s="5"/>
      <c r="K33" s="246" t="str">
        <f>IF(B33,IF(IF((HOUR(H33)+MINUTE(H33)/60)=0,24-(HOUR(F33)+MINUTE(F33)/60),(HOUR(H33)+MINUTE(H33)/60)-(HOUR(F33)+MINUTE(F33)/60))&lt;0,0,(IF((HOUR(H33)+MINUTE(H33)/60)=0,24-(HOUR(F33)+MINUTE(F33)/60),(HOUR(H33)+MINUTE(H33)/60)-(HOUR(F33)+MINUTE(F33)/60)))),"")</f>
        <v/>
      </c>
      <c r="L33" s="246"/>
      <c r="M33" s="5"/>
      <c r="O33" s="11"/>
      <c r="P33" s="31"/>
      <c r="Q33" s="21"/>
      <c r="R33" s="31"/>
      <c r="S33" s="21"/>
      <c r="T33" s="31"/>
      <c r="U33" s="21"/>
      <c r="V33" s="29"/>
      <c r="W33" s="235" t="str">
        <f>IF(K33="","",IF(SUM(AA33:AD33)&lt;0,0,SUM(AA33:AD33)))</f>
        <v/>
      </c>
      <c r="X33" s="235"/>
      <c r="Y33" s="235"/>
      <c r="AA33" s="35">
        <f>IF(K33&gt;8,IF(K33=24,28,14),0)</f>
        <v>14</v>
      </c>
      <c r="AB33" s="35">
        <f>IF(P33="x",-5.6,0)</f>
        <v>0</v>
      </c>
      <c r="AC33" s="35">
        <f>IF(R33="x",-11.2,0)</f>
        <v>0</v>
      </c>
      <c r="AD33" s="35">
        <f>IF(T33="x",-11.2,0)</f>
        <v>0</v>
      </c>
      <c r="AV33" s="128"/>
      <c r="AW33" s="128"/>
    </row>
    <row r="34" spans="2:51" ht="9.9499999999999993" customHeight="1" thickBot="1" x14ac:dyDescent="0.25"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170"/>
      <c r="X34" s="170"/>
      <c r="Y34" s="170"/>
      <c r="AA34" s="35"/>
      <c r="AB34" s="35"/>
      <c r="AC34" s="35"/>
      <c r="AD34" s="35"/>
      <c r="AV34" s="128"/>
      <c r="AW34" s="128"/>
    </row>
    <row r="35" spans="2:51" s="14" customFormat="1" ht="9.9499999999999993" customHeight="1" thickBot="1" x14ac:dyDescent="0.25">
      <c r="B35" s="175"/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32"/>
      <c r="X35" s="32"/>
      <c r="Y35" s="32"/>
      <c r="Z35" s="2"/>
      <c r="AA35" s="2"/>
      <c r="AB35" s="2"/>
      <c r="AC35" s="2"/>
      <c r="AD35" s="2"/>
      <c r="AE35" s="2"/>
      <c r="AF35" s="2"/>
      <c r="AV35" s="128"/>
      <c r="AW35" s="128"/>
      <c r="AX35" s="131"/>
      <c r="AY35" s="141"/>
    </row>
    <row r="36" spans="2:51" s="14" customFormat="1" ht="21" customHeight="1" thickBot="1" x14ac:dyDescent="0.25">
      <c r="B36" s="109" t="s">
        <v>208</v>
      </c>
      <c r="C36" s="5"/>
      <c r="D36" s="5"/>
      <c r="E36" s="5"/>
      <c r="F36" s="228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30"/>
      <c r="V36" s="5"/>
      <c r="W36" s="225"/>
      <c r="X36" s="226"/>
      <c r="Y36" s="227"/>
      <c r="Z36" s="2"/>
      <c r="AA36" s="2"/>
      <c r="AB36" s="2"/>
      <c r="AC36" s="2"/>
      <c r="AD36" s="2"/>
      <c r="AE36" s="2"/>
      <c r="AF36" s="2"/>
      <c r="AV36" s="128"/>
      <c r="AW36" s="128"/>
      <c r="AX36" s="131"/>
      <c r="AY36" s="141"/>
    </row>
    <row r="37" spans="2:51" ht="9.9499999999999993" customHeight="1" thickBot="1" x14ac:dyDescent="0.25">
      <c r="W37" s="33"/>
      <c r="X37" s="33"/>
      <c r="Y37" s="33"/>
      <c r="AV37" s="128"/>
      <c r="AW37" s="128"/>
    </row>
    <row r="38" spans="2:51" s="5" customFormat="1" ht="21" customHeight="1" thickBot="1" x14ac:dyDescent="0.25">
      <c r="B38" s="5" t="s">
        <v>50</v>
      </c>
      <c r="E38" s="176"/>
      <c r="F38" s="228"/>
      <c r="G38" s="229"/>
      <c r="H38" s="229"/>
      <c r="I38" s="229"/>
      <c r="J38" s="229"/>
      <c r="K38" s="229"/>
      <c r="L38" s="229"/>
      <c r="M38" s="229"/>
      <c r="N38" s="229"/>
      <c r="O38" s="229"/>
      <c r="P38" s="230"/>
      <c r="V38" s="16" t="s">
        <v>55</v>
      </c>
      <c r="W38" s="224">
        <f>SUM(AA38:AB38)</f>
        <v>0</v>
      </c>
      <c r="X38" s="224"/>
      <c r="Y38" s="224"/>
      <c r="AA38" s="58">
        <f>SUM(W25:Y36)</f>
        <v>0</v>
      </c>
      <c r="AB38" s="58">
        <f>SUM(W19:Y22)</f>
        <v>0</v>
      </c>
      <c r="AD38" s="58">
        <f>W38</f>
        <v>0</v>
      </c>
      <c r="AV38" s="128"/>
      <c r="AW38" s="128"/>
      <c r="AX38" s="132"/>
      <c r="AY38" s="130"/>
    </row>
    <row r="39" spans="2:51" s="5" customFormat="1" ht="21" customHeight="1" thickBot="1" x14ac:dyDescent="0.25">
      <c r="B39" s="49" t="s">
        <v>213</v>
      </c>
      <c r="E39" s="172"/>
      <c r="F39" s="172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V39" s="16"/>
      <c r="W39" s="171"/>
      <c r="X39" s="171"/>
      <c r="Y39" s="171"/>
      <c r="AA39" s="58"/>
      <c r="AB39" s="58"/>
      <c r="AD39" s="58"/>
      <c r="AV39" s="128"/>
      <c r="AW39" s="128"/>
      <c r="AX39" s="132"/>
      <c r="AY39" s="130"/>
    </row>
    <row r="40" spans="2:51" s="5" customFormat="1" ht="21" customHeight="1" thickBot="1" x14ac:dyDescent="0.3">
      <c r="B40" s="181" t="s">
        <v>130</v>
      </c>
      <c r="V40" s="29"/>
      <c r="W40" s="225"/>
      <c r="X40" s="226"/>
      <c r="Y40" s="227"/>
      <c r="AV40" s="132"/>
      <c r="AW40" s="133"/>
      <c r="AX40" s="132"/>
      <c r="AY40" s="130"/>
    </row>
    <row r="41" spans="2:51" s="5" customFormat="1" ht="21" customHeight="1" thickBot="1" x14ac:dyDescent="0.3">
      <c r="B41" s="23" t="s">
        <v>131</v>
      </c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34"/>
      <c r="W41" s="223">
        <f>W38-W40</f>
        <v>0</v>
      </c>
      <c r="X41" s="223"/>
      <c r="Y41" s="223"/>
      <c r="AV41" s="132"/>
      <c r="AW41" s="133"/>
      <c r="AX41" s="132"/>
      <c r="AY41" s="130"/>
    </row>
    <row r="42" spans="2:51" s="5" customFormat="1" ht="4.9000000000000004" customHeight="1" x14ac:dyDescent="0.25">
      <c r="AV42" s="132"/>
      <c r="AW42" s="133"/>
      <c r="AX42" s="132"/>
      <c r="AY42" s="130"/>
    </row>
    <row r="43" spans="2:51" s="5" customFormat="1" ht="21" customHeight="1" thickBot="1" x14ac:dyDescent="0.3">
      <c r="B43" s="5" t="s">
        <v>51</v>
      </c>
      <c r="O43" s="9" t="s">
        <v>54</v>
      </c>
      <c r="P43" s="9"/>
      <c r="Q43" s="9"/>
      <c r="R43" s="9"/>
      <c r="S43" s="9"/>
      <c r="T43" s="9"/>
      <c r="U43" s="9"/>
      <c r="V43" s="9"/>
      <c r="W43" s="9"/>
      <c r="X43" s="9"/>
      <c r="Y43" s="9" t="str">
        <f>IF(Z43=0,"",Auswahldaten!G6)</f>
        <v/>
      </c>
      <c r="Z43" s="54"/>
      <c r="AV43" s="132"/>
      <c r="AW43" s="133"/>
      <c r="AX43" s="132"/>
      <c r="AY43" s="130"/>
    </row>
    <row r="44" spans="2:51" s="5" customFormat="1" ht="21" customHeight="1" thickBot="1" x14ac:dyDescent="0.3">
      <c r="B44" s="49" t="s">
        <v>198</v>
      </c>
      <c r="C44" s="213"/>
      <c r="D44" s="214"/>
      <c r="E44" s="214"/>
      <c r="F44" s="215"/>
      <c r="G44" s="167"/>
      <c r="H44" s="163"/>
      <c r="I44" s="166" t="s">
        <v>197</v>
      </c>
      <c r="J44" s="211"/>
      <c r="K44" s="212"/>
      <c r="L44" s="212"/>
      <c r="M44" s="212"/>
      <c r="O44" s="168" t="str">
        <f>IF(AE44&gt;92,"Abrechnung spätestens nach 3 Monaten!","")</f>
        <v/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54"/>
      <c r="AE44" s="169">
        <f>J44-K13</f>
        <v>-43983</v>
      </c>
      <c r="AV44" s="132"/>
      <c r="AW44" s="133"/>
      <c r="AX44" s="132"/>
      <c r="AY44" s="130"/>
    </row>
    <row r="45" spans="2:51" s="5" customFormat="1" ht="16.149999999999999" customHeight="1" x14ac:dyDescent="0.25">
      <c r="E45" s="108"/>
      <c r="F45" s="108"/>
      <c r="G45" s="108"/>
      <c r="H45" s="108"/>
      <c r="I45" s="108"/>
      <c r="J45" s="106"/>
      <c r="K45" s="106"/>
      <c r="L45" s="106"/>
      <c r="M45" s="106"/>
      <c r="O45" s="44" t="str">
        <f>IF(Z45=0,"",Auswahldaten!G6)</f>
        <v/>
      </c>
      <c r="P45" s="9"/>
      <c r="Q45" s="9"/>
      <c r="R45" s="9"/>
      <c r="S45" s="9"/>
      <c r="T45" s="9"/>
      <c r="U45" s="9"/>
      <c r="V45" s="9"/>
      <c r="W45" s="9"/>
      <c r="X45" s="9"/>
      <c r="Y45" s="43"/>
      <c r="Z45" s="54">
        <f>LEN(Auswahldaten!G6)</f>
        <v>0</v>
      </c>
      <c r="AV45" s="132"/>
      <c r="AW45" s="133"/>
      <c r="AX45" s="132"/>
      <c r="AY45" s="130"/>
    </row>
    <row r="46" spans="2:51" s="5" customFormat="1" ht="16.149999999999999" customHeight="1" thickBot="1" x14ac:dyDescent="0.3">
      <c r="B46" s="109" t="s">
        <v>53</v>
      </c>
      <c r="E46" s="108"/>
      <c r="F46" s="107"/>
      <c r="G46" s="107"/>
      <c r="H46" s="107"/>
      <c r="I46" s="107"/>
      <c r="J46" s="107"/>
      <c r="K46" s="107"/>
      <c r="L46" s="107"/>
      <c r="M46" s="107"/>
      <c r="O46" s="45" t="str">
        <f>IF(Z46=0,"",Auswahldaten!G7)</f>
        <v/>
      </c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54">
        <f>LEN(Auswahldaten!G7)</f>
        <v>0</v>
      </c>
      <c r="AV46" s="132"/>
      <c r="AW46" s="133"/>
      <c r="AX46" s="132"/>
      <c r="AY46" s="130"/>
    </row>
  </sheetData>
  <sheetProtection password="CAAD" sheet="1" selectLockedCells="1"/>
  <mergeCells count="66">
    <mergeCell ref="J16:Y16"/>
    <mergeCell ref="J14:Y14"/>
    <mergeCell ref="R3:Y3"/>
    <mergeCell ref="R4:Y4"/>
    <mergeCell ref="S20:U20"/>
    <mergeCell ref="J15:Y15"/>
    <mergeCell ref="S19:U19"/>
    <mergeCell ref="W20:Y20"/>
    <mergeCell ref="W19:Y19"/>
    <mergeCell ref="E9:F9"/>
    <mergeCell ref="G9:M9"/>
    <mergeCell ref="E6:M6"/>
    <mergeCell ref="E7:M7"/>
    <mergeCell ref="S13:V13"/>
    <mergeCell ref="K13:N13"/>
    <mergeCell ref="E8:M8"/>
    <mergeCell ref="E10:M10"/>
    <mergeCell ref="E11:V11"/>
    <mergeCell ref="R6:Y6"/>
    <mergeCell ref="W21:Y21"/>
    <mergeCell ref="O20:P20"/>
    <mergeCell ref="Q20:R20"/>
    <mergeCell ref="W36:Y36"/>
    <mergeCell ref="W31:Y31"/>
    <mergeCell ref="F36:U36"/>
    <mergeCell ref="W32:Y32"/>
    <mergeCell ref="K31:L31"/>
    <mergeCell ref="K28:L28"/>
    <mergeCell ref="W25:Y25"/>
    <mergeCell ref="K32:L32"/>
    <mergeCell ref="W22:Y22"/>
    <mergeCell ref="O21:P21"/>
    <mergeCell ref="Q21:R21"/>
    <mergeCell ref="S21:U21"/>
    <mergeCell ref="B28:E28"/>
    <mergeCell ref="H32:I32"/>
    <mergeCell ref="W33:Y33"/>
    <mergeCell ref="Q7:Y7"/>
    <mergeCell ref="Q8:U8"/>
    <mergeCell ref="O9:Y9"/>
    <mergeCell ref="F31:G31"/>
    <mergeCell ref="Q10:S10"/>
    <mergeCell ref="H31:I31"/>
    <mergeCell ref="F33:G33"/>
    <mergeCell ref="B29:E29"/>
    <mergeCell ref="H33:I33"/>
    <mergeCell ref="K33:L33"/>
    <mergeCell ref="F32:G32"/>
    <mergeCell ref="B31:E31"/>
    <mergeCell ref="H28:I28"/>
    <mergeCell ref="J44:M44"/>
    <mergeCell ref="C44:F44"/>
    <mergeCell ref="V10:Y10"/>
    <mergeCell ref="T10:U10"/>
    <mergeCell ref="B32:E32"/>
    <mergeCell ref="N29:V29"/>
    <mergeCell ref="K29:M29"/>
    <mergeCell ref="B33:E33"/>
    <mergeCell ref="H29:I29"/>
    <mergeCell ref="W41:Y41"/>
    <mergeCell ref="F29:G29"/>
    <mergeCell ref="W38:Y38"/>
    <mergeCell ref="W40:Y40"/>
    <mergeCell ref="F38:P38"/>
    <mergeCell ref="F28:G28"/>
    <mergeCell ref="G22:U22"/>
  </mergeCells>
  <phoneticPr fontId="0" type="noConversion"/>
  <dataValidations xWindow="698" yWindow="434" count="28">
    <dataValidation type="date" showInputMessage="1" showErrorMessage="1" error="Datumseingabe erforderlich, darf nicht vor &quot;von&quot;-Datum liegen!" sqref="S13:V13">
      <formula1>AA13</formula1>
      <formula2>73050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40:Y40">
      <formula1>1</formula1>
      <formula2>AD38</formula2>
    </dataValidation>
    <dataValidation type="textLength" allowBlank="1" showInputMessage="1" showErrorMessage="1" error="Leer lassen oder nur &quot;x&quot; eingeben!" sqref="R31:R33 P31:P33 T31:T33">
      <formula1>0</formula1>
      <formula2>1</formula2>
    </dataValidation>
    <dataValidation type="decimal" allowBlank="1" showInputMessage="1" showErrorMessage="1" error="dat war wohl nix: taxi unter 2,-€ oder gar über 100,- €?? Nee, nee, nee!" sqref="W22:Y22">
      <formula1>2</formula1>
      <formula2>100</formula2>
    </dataValidation>
    <dataValidation type="decimal" allowBlank="1" showInputMessage="1" showErrorMessage="1" error="Nur positive Beträge, mindestens 20,- € eingeben!" sqref="W25:Y25">
      <formula1>20</formula1>
      <formula2>2000</formula2>
    </dataValidation>
    <dataValidation type="time" allowBlank="1" showInputMessage="1" showErrorMessage="1" error="Zeit mit Doppelpunkt in der Form hh:mm eingeben, Zeit nach 23:45 Uhr nicht erlaubt!" sqref="F31:G33">
      <formula1>0</formula1>
      <formula2>0.989583333333333</formula2>
    </dataValidation>
    <dataValidation type="decimal" allowBlank="1" showInputMessage="1" showErrorMessage="1" error="Zeit mit Doppelpunkt in der Form hh:mm eingeben, Zeit maximal 24:00 Uhr erlaubt!" sqref="H31:I33">
      <formula1>0</formula1>
      <formula2>1</formula2>
    </dataValidation>
    <dataValidation type="textLength" operator="lessThanOrEqual" allowBlank="1" showInputMessage="1" showErrorMessage="1" error="Maximal 60 Zeichen eingeben!" sqref="E38:F39">
      <formula1>60</formula1>
    </dataValidation>
    <dataValidation type="textLength" showInputMessage="1" showErrorMessage="1" error="Eingabe erforderlich, maximal 40 Zeichen eingeben!" sqref="E6:M6">
      <formula1>3</formula1>
      <formula2>40</formula2>
    </dataValidation>
    <dataValidation type="textLength" allowBlank="1" showInputMessage="1" showErrorMessage="1" error="Eingabe erforderlich, maximal 40 Zeichen eingeben!" sqref="E7:M8">
      <formula1>3</formula1>
      <formula2>40</formula2>
    </dataValidation>
    <dataValidation type="textLength" allowBlank="1" showInputMessage="1" showErrorMessage="1" error="Eingabe erforderlich, maximal 32 Zeichen eingeben!" sqref="G9:M9">
      <formula1>3</formula1>
      <formula2>32</formula2>
    </dataValidation>
    <dataValidation type="whole" allowBlank="1" showInputMessage="1" showErrorMessage="1" error="Bitte numerische Postleitzahl zwischen 01001 und 99998 eingeben!" sqref="E9:F9">
      <formula1>1001</formula1>
      <formula2>99998</formula2>
    </dataValidation>
    <dataValidation type="textLength" allowBlank="1" showInputMessage="1" showErrorMessage="1" error="Maximal 30 Zeichen eingeben!" sqref="E10:M10">
      <formula1>0</formula1>
      <formula2>30</formula2>
    </dataValidation>
    <dataValidation type="textLength" allowBlank="1" showInputMessage="1" showErrorMessage="1" error="Maximal 50 Zeichen eingeben!" sqref="Q10">
      <formula1>0</formula1>
      <formula2>50</formula2>
    </dataValidation>
    <dataValidation type="textLength" errorStyle="warning" allowBlank="1" showInputMessage="1" showErrorMessage="1" error="Bitte möglichst maximal 50 Zeichen eingeben!" sqref="O7">
      <formula1>0</formula1>
      <formula2>50</formula2>
    </dataValidation>
    <dataValidation type="textLength" allowBlank="1" showInputMessage="1" showErrorMessage="1" error="Maximal 75 Zeichen eingeben!" sqref="E11">
      <formula1>0</formula1>
      <formula2>75</formula2>
    </dataValidation>
    <dataValidation type="textLength" allowBlank="1" showInputMessage="1" showErrorMessage="1" error="Eingabe erforderlich, maximal 75 Zeichen eingeben!" sqref="J14:Y16">
      <formula1>3</formula1>
      <formula2>75</formula2>
    </dataValidation>
    <dataValidation type="date" showInputMessage="1" showErrorMessage="1" error="Datumseingabe erforderlich!" sqref="K13:N13">
      <formula1>40878</formula1>
      <formula2>73050</formula2>
    </dataValidation>
    <dataValidation type="decimal" allowBlank="1" showInputMessage="1" showErrorMessage="1" error="Nur positive Beträge eingeben!" sqref="S19:U21">
      <formula1>0.01</formula1>
      <formula2>10000</formula2>
    </dataValidation>
    <dataValidation type="whole" allowBlank="1" showInputMessage="1" showErrorMessage="1" error="Nur positive km-Zahl bis 2.000 eingeben!" sqref="O20:P20">
      <formula1>1</formula1>
      <formula2>2000</formula2>
    </dataValidation>
    <dataValidation type="whole" allowBlank="1" showInputMessage="1" showErrorMessage="1" error="Nur positive km-Zahl bis 10.000 eingeben!" sqref="O21:P21">
      <formula1>1</formula1>
      <formula2>10000</formula2>
    </dataValidation>
    <dataValidation type="textLength" allowBlank="1" showInputMessage="1" showErrorMessage="1" error="Mindestens 15, maximal 34 Zeichen eingeben!" prompt="Für Deutschland immer 22 Stellen eingeben!" sqref="Q7:Y7">
      <formula1>15</formula1>
      <formula2>34</formula2>
    </dataValidation>
    <dataValidation type="textLength" allowBlank="1" showErrorMessage="1" error="Genau 8 oder 11 Zeichen eingeben!" sqref="Q8">
      <formula1>8</formula1>
      <formula2>11</formula2>
    </dataValidation>
    <dataValidation type="textLength" allowBlank="1" showInputMessage="1" showErrorMessage="1" error="Maximal 40 Zeichen eingeben!" sqref="O9:Y9">
      <formula1>3</formula1>
      <formula2>40</formula2>
    </dataValidation>
    <dataValidation type="textLength" operator="lessThan" allowBlank="1" showInputMessage="1" showErrorMessage="1" error="Maximal 40 Zeichen eingeben!" sqref="R6:Y6">
      <formula1>40</formula1>
    </dataValidation>
    <dataValidation type="list" allowBlank="1" showInputMessage="1" showErrorMessage="1" sqref="R3:Y3">
      <formula1>$AV$3:$AV$20</formula1>
    </dataValidation>
    <dataValidation type="list" allowBlank="1" showInputMessage="1" showErrorMessage="1" sqref="R4:Y4">
      <formula1>$AW$3:$AW$20</formula1>
    </dataValidation>
    <dataValidation type="textLength" allowBlank="1" showInputMessage="1" showErrorMessage="1" error="Maximal 68 Zeichen eingeben!" sqref="G22:U22">
      <formula1>0</formula1>
      <formula2>68</formula2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3.0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43"/>
  <sheetViews>
    <sheetView showGridLines="0" showRowColHeaders="0" workbookViewId="0">
      <selection activeCell="R3" sqref="R3:Y3"/>
    </sheetView>
  </sheetViews>
  <sheetFormatPr baseColWidth="10" defaultColWidth="3.7109375" defaultRowHeight="21" customHeight="1" x14ac:dyDescent="0.2"/>
  <cols>
    <col min="1" max="16" width="3.7109375" style="2"/>
    <col min="17" max="17" width="3.7109375" style="2" customWidth="1"/>
    <col min="18" max="18" width="3.7109375" style="2"/>
    <col min="19" max="20" width="3.7109375" style="2" customWidth="1"/>
    <col min="21" max="26" width="3.7109375" style="2"/>
    <col min="27" max="30" width="3.7109375" style="2" hidden="1" customWidth="1"/>
    <col min="31" max="47" width="3.7109375" style="2"/>
    <col min="48" max="49" width="20.7109375" style="2" hidden="1" customWidth="1"/>
    <col min="50" max="50" width="1.7109375" style="2" hidden="1" customWidth="1"/>
    <col min="51" max="51" width="12.7109375" style="2" hidden="1" customWidth="1"/>
    <col min="52" max="16384" width="3.7109375" style="2"/>
  </cols>
  <sheetData>
    <row r="1" spans="1:51" ht="21" customHeight="1" x14ac:dyDescent="0.2">
      <c r="B1" s="1"/>
    </row>
    <row r="2" spans="1:51" ht="21" customHeight="1" thickBot="1" x14ac:dyDescent="0.25">
      <c r="D2" s="19" t="s">
        <v>66</v>
      </c>
      <c r="O2" s="21" t="s">
        <v>84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1:51" ht="21" customHeight="1" thickBot="1" x14ac:dyDescent="0.3">
      <c r="B3" s="173" t="s">
        <v>205</v>
      </c>
      <c r="O3" s="5" t="s">
        <v>196</v>
      </c>
      <c r="P3" s="5"/>
      <c r="Q3" s="5"/>
      <c r="R3" s="254"/>
      <c r="S3" s="252"/>
      <c r="T3" s="252"/>
      <c r="U3" s="252"/>
      <c r="V3" s="252"/>
      <c r="W3" s="252"/>
      <c r="X3" s="252"/>
      <c r="Y3" s="253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1:51" ht="21" customHeight="1" thickBot="1" x14ac:dyDescent="0.25">
      <c r="D4" s="17" t="s">
        <v>56</v>
      </c>
      <c r="F4" s="1"/>
      <c r="K4" s="1"/>
      <c r="O4" s="5" t="s">
        <v>94</v>
      </c>
      <c r="P4" s="5"/>
      <c r="Q4" s="5"/>
      <c r="R4" s="254"/>
      <c r="S4" s="252"/>
      <c r="T4" s="252"/>
      <c r="U4" s="252"/>
      <c r="V4" s="252"/>
      <c r="W4" s="252"/>
      <c r="X4" s="252"/>
      <c r="Y4" s="253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1:51" s="5" customFormat="1" ht="4.9000000000000004" customHeight="1" thickBot="1" x14ac:dyDescent="0.25">
      <c r="Q5" s="9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1:51" s="5" customFormat="1" ht="21" customHeight="1" thickBot="1" x14ac:dyDescent="0.25">
      <c r="B6" s="5" t="s">
        <v>22</v>
      </c>
      <c r="E6" s="254"/>
      <c r="F6" s="252"/>
      <c r="G6" s="252"/>
      <c r="H6" s="252"/>
      <c r="I6" s="252"/>
      <c r="J6" s="252"/>
      <c r="K6" s="252"/>
      <c r="L6" s="252"/>
      <c r="M6" s="253"/>
      <c r="O6" s="159" t="s">
        <v>195</v>
      </c>
      <c r="P6" s="159"/>
      <c r="Q6" s="159"/>
      <c r="R6" s="309"/>
      <c r="S6" s="310"/>
      <c r="T6" s="310"/>
      <c r="U6" s="310"/>
      <c r="V6" s="310"/>
      <c r="W6" s="310"/>
      <c r="X6" s="310"/>
      <c r="Y6" s="311"/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1:51" s="5" customFormat="1" ht="21" customHeight="1" thickBot="1" x14ac:dyDescent="0.25">
      <c r="B7" s="5" t="s">
        <v>23</v>
      </c>
      <c r="E7" s="254"/>
      <c r="F7" s="252"/>
      <c r="G7" s="252"/>
      <c r="H7" s="252"/>
      <c r="I7" s="252"/>
      <c r="J7" s="252"/>
      <c r="K7" s="252"/>
      <c r="L7" s="252"/>
      <c r="M7" s="253"/>
      <c r="O7" s="159" t="s">
        <v>191</v>
      </c>
      <c r="P7" s="160"/>
      <c r="Q7" s="380"/>
      <c r="R7" s="381"/>
      <c r="S7" s="381"/>
      <c r="T7" s="381"/>
      <c r="U7" s="381"/>
      <c r="V7" s="381"/>
      <c r="W7" s="381"/>
      <c r="X7" s="381"/>
      <c r="Y7" s="382"/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1:51" s="5" customFormat="1" ht="21" customHeight="1" thickBot="1" x14ac:dyDescent="0.25">
      <c r="B8" s="5" t="s">
        <v>24</v>
      </c>
      <c r="E8" s="254"/>
      <c r="F8" s="252"/>
      <c r="G8" s="252"/>
      <c r="H8" s="252"/>
      <c r="I8" s="252"/>
      <c r="J8" s="252"/>
      <c r="K8" s="252"/>
      <c r="L8" s="252"/>
      <c r="M8" s="253"/>
      <c r="O8" s="159" t="s">
        <v>190</v>
      </c>
      <c r="P8" s="159"/>
      <c r="Q8" s="383"/>
      <c r="R8" s="384"/>
      <c r="S8" s="384"/>
      <c r="T8" s="384"/>
      <c r="U8" s="385"/>
      <c r="V8" s="160"/>
      <c r="W8" s="160"/>
      <c r="X8" s="160"/>
      <c r="Y8" s="161" t="s">
        <v>192</v>
      </c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1:51" s="5" customFormat="1" ht="21" customHeight="1" thickBot="1" x14ac:dyDescent="0.25">
      <c r="B9" s="5" t="s">
        <v>27</v>
      </c>
      <c r="E9" s="250"/>
      <c r="F9" s="251"/>
      <c r="G9" s="252"/>
      <c r="H9" s="252"/>
      <c r="I9" s="252"/>
      <c r="J9" s="252"/>
      <c r="K9" s="252"/>
      <c r="L9" s="252"/>
      <c r="M9" s="253"/>
      <c r="O9" s="386"/>
      <c r="P9" s="387"/>
      <c r="Q9" s="387"/>
      <c r="R9" s="387"/>
      <c r="S9" s="387"/>
      <c r="T9" s="387"/>
      <c r="U9" s="387"/>
      <c r="V9" s="387"/>
      <c r="W9" s="387"/>
      <c r="X9" s="387"/>
      <c r="Y9" s="388"/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1:51" s="5" customFormat="1" ht="21" customHeight="1" thickBot="1" x14ac:dyDescent="0.25">
      <c r="B10" s="5" t="s">
        <v>25</v>
      </c>
      <c r="E10" s="258"/>
      <c r="F10" s="259"/>
      <c r="G10" s="259"/>
      <c r="H10" s="259"/>
      <c r="I10" s="259"/>
      <c r="J10" s="259"/>
      <c r="K10" s="259"/>
      <c r="L10" s="259"/>
      <c r="M10" s="260"/>
      <c r="O10" s="159"/>
      <c r="P10" s="163"/>
      <c r="Q10" s="163"/>
      <c r="R10" s="164"/>
      <c r="S10" s="159"/>
      <c r="T10" s="160"/>
      <c r="U10" s="160"/>
      <c r="V10" s="160"/>
      <c r="W10" s="160"/>
      <c r="X10" s="160"/>
      <c r="Y10" s="160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1:51" s="5" customFormat="1" ht="21" customHeight="1" thickBot="1" x14ac:dyDescent="0.25">
      <c r="B11" s="5" t="s">
        <v>26</v>
      </c>
      <c r="E11" s="213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5"/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1:51" s="5" customFormat="1" ht="4.9000000000000004" customHeight="1" thickBo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1:51" s="5" customFormat="1" ht="21" customHeight="1" thickBot="1" x14ac:dyDescent="0.25">
      <c r="B13" s="5" t="s">
        <v>85</v>
      </c>
      <c r="J13" s="6" t="s">
        <v>127</v>
      </c>
      <c r="K13" s="218"/>
      <c r="L13" s="219"/>
      <c r="M13" s="219"/>
      <c r="N13" s="219"/>
      <c r="O13" s="55"/>
      <c r="P13" s="56"/>
      <c r="R13" s="6" t="s">
        <v>128</v>
      </c>
      <c r="S13" s="255"/>
      <c r="T13" s="300"/>
      <c r="U13" s="300"/>
      <c r="V13" s="315"/>
      <c r="W13" s="156"/>
      <c r="X13" s="57"/>
      <c r="Y13" s="57"/>
      <c r="AA13" s="110">
        <f>K13</f>
        <v>0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1:51" s="5" customFormat="1" ht="21" customHeight="1" thickBot="1" x14ac:dyDescent="0.25">
      <c r="B14" s="5" t="s">
        <v>86</v>
      </c>
      <c r="J14" s="228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3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1:51" s="5" customFormat="1" ht="21" customHeight="1" thickBot="1" x14ac:dyDescent="0.25">
      <c r="B15" s="5" t="s">
        <v>31</v>
      </c>
      <c r="J15" s="228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3"/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1:51" s="5" customFormat="1" ht="4.9000000000000004" customHeight="1" thickBot="1" x14ac:dyDescent="0.25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2:51" s="13" customFormat="1" ht="21" customHeight="1" thickBot="1" x14ac:dyDescent="0.25">
      <c r="B17" s="22" t="s">
        <v>92</v>
      </c>
      <c r="D17" s="22" t="s">
        <v>91</v>
      </c>
      <c r="F17" s="13" t="s">
        <v>97</v>
      </c>
      <c r="N17" s="13" t="s">
        <v>90</v>
      </c>
      <c r="W17" s="308" t="s">
        <v>79</v>
      </c>
      <c r="X17" s="308"/>
      <c r="Y17" s="308"/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2:51" s="5" customFormat="1" ht="21" customHeight="1" thickBot="1" x14ac:dyDescent="0.25">
      <c r="B18" s="61" t="str">
        <f>IF(N18&lt;&gt;"",1,"")</f>
        <v/>
      </c>
      <c r="C18" s="375"/>
      <c r="D18" s="376"/>
      <c r="E18" s="376"/>
      <c r="F18" s="377"/>
      <c r="G18" s="378"/>
      <c r="H18" s="378"/>
      <c r="I18" s="378"/>
      <c r="J18" s="378"/>
      <c r="K18" s="378"/>
      <c r="L18" s="378"/>
      <c r="M18" s="379"/>
      <c r="N18" s="377"/>
      <c r="O18" s="378"/>
      <c r="P18" s="378"/>
      <c r="Q18" s="378"/>
      <c r="R18" s="378"/>
      <c r="S18" s="378"/>
      <c r="T18" s="378"/>
      <c r="U18" s="378"/>
      <c r="V18" s="379"/>
      <c r="W18" s="60"/>
      <c r="X18" s="60"/>
      <c r="Y18" s="60"/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2:51" s="5" customFormat="1" ht="21" customHeight="1" thickBot="1" x14ac:dyDescent="0.3">
      <c r="B19" s="70"/>
      <c r="C19" s="60"/>
      <c r="D19" s="60"/>
      <c r="E19" s="60"/>
      <c r="F19" s="369"/>
      <c r="G19" s="370"/>
      <c r="H19" s="370"/>
      <c r="I19" s="370"/>
      <c r="J19" s="370"/>
      <c r="K19" s="370"/>
      <c r="L19" s="370"/>
      <c r="M19" s="371"/>
      <c r="N19" s="369"/>
      <c r="O19" s="370"/>
      <c r="P19" s="370"/>
      <c r="Q19" s="370"/>
      <c r="R19" s="370"/>
      <c r="S19" s="370"/>
      <c r="T19" s="370"/>
      <c r="U19" s="370"/>
      <c r="V19" s="371"/>
      <c r="W19" s="318"/>
      <c r="X19" s="373"/>
      <c r="Y19" s="374"/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2:51" s="5" customFormat="1" ht="21" customHeight="1" thickBot="1" x14ac:dyDescent="0.25">
      <c r="B20" s="61" t="str">
        <f>IF(N20&lt;&gt;"",1,"")</f>
        <v/>
      </c>
      <c r="C20" s="375"/>
      <c r="D20" s="376"/>
      <c r="E20" s="376"/>
      <c r="F20" s="377"/>
      <c r="G20" s="378"/>
      <c r="H20" s="378"/>
      <c r="I20" s="378"/>
      <c r="J20" s="378"/>
      <c r="K20" s="378"/>
      <c r="L20" s="378"/>
      <c r="M20" s="379"/>
      <c r="N20" s="377"/>
      <c r="O20" s="378"/>
      <c r="P20" s="378"/>
      <c r="Q20" s="378"/>
      <c r="R20" s="378"/>
      <c r="S20" s="378"/>
      <c r="T20" s="378"/>
      <c r="U20" s="378"/>
      <c r="V20" s="379"/>
      <c r="W20" s="60"/>
      <c r="X20" s="60"/>
      <c r="Y20" s="60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2:51" s="5" customFormat="1" ht="21" customHeight="1" thickBot="1" x14ac:dyDescent="0.3">
      <c r="B21" s="70"/>
      <c r="C21" s="60"/>
      <c r="D21" s="60"/>
      <c r="E21" s="60"/>
      <c r="F21" s="369"/>
      <c r="G21" s="370"/>
      <c r="H21" s="370"/>
      <c r="I21" s="370"/>
      <c r="J21" s="370"/>
      <c r="K21" s="370"/>
      <c r="L21" s="370"/>
      <c r="M21" s="371"/>
      <c r="N21" s="369"/>
      <c r="O21" s="370"/>
      <c r="P21" s="370"/>
      <c r="Q21" s="370"/>
      <c r="R21" s="370"/>
      <c r="S21" s="370"/>
      <c r="T21" s="370"/>
      <c r="U21" s="370"/>
      <c r="V21" s="371"/>
      <c r="W21" s="318"/>
      <c r="X21" s="373"/>
      <c r="Y21" s="374"/>
    </row>
    <row r="22" spans="2:51" s="5" customFormat="1" ht="21" customHeight="1" thickBot="1" x14ac:dyDescent="0.25">
      <c r="B22" s="61" t="str">
        <f>IF(N22&lt;&gt;"",1,"")</f>
        <v/>
      </c>
      <c r="C22" s="375"/>
      <c r="D22" s="376"/>
      <c r="E22" s="376"/>
      <c r="F22" s="377"/>
      <c r="G22" s="378"/>
      <c r="H22" s="378"/>
      <c r="I22" s="378"/>
      <c r="J22" s="378"/>
      <c r="K22" s="378"/>
      <c r="L22" s="378"/>
      <c r="M22" s="379"/>
      <c r="N22" s="377"/>
      <c r="O22" s="378"/>
      <c r="P22" s="378"/>
      <c r="Q22" s="378"/>
      <c r="R22" s="378"/>
      <c r="S22" s="378"/>
      <c r="T22" s="378"/>
      <c r="U22" s="378"/>
      <c r="V22" s="379"/>
      <c r="W22" s="60"/>
      <c r="X22" s="60"/>
      <c r="Y22" s="60"/>
      <c r="AV22" s="128"/>
      <c r="AW22" s="128"/>
      <c r="AX22" s="132"/>
      <c r="AY22" s="130"/>
    </row>
    <row r="23" spans="2:51" s="5" customFormat="1" ht="21" customHeight="1" thickBot="1" x14ac:dyDescent="0.3">
      <c r="B23" s="70"/>
      <c r="C23" s="60"/>
      <c r="D23" s="60"/>
      <c r="E23" s="60"/>
      <c r="F23" s="369"/>
      <c r="G23" s="370"/>
      <c r="H23" s="370"/>
      <c r="I23" s="370"/>
      <c r="J23" s="370"/>
      <c r="K23" s="370"/>
      <c r="L23" s="370"/>
      <c r="M23" s="371"/>
      <c r="N23" s="369"/>
      <c r="O23" s="370"/>
      <c r="P23" s="370"/>
      <c r="Q23" s="370"/>
      <c r="R23" s="370"/>
      <c r="S23" s="370"/>
      <c r="T23" s="370"/>
      <c r="U23" s="370"/>
      <c r="V23" s="371"/>
      <c r="W23" s="318"/>
      <c r="X23" s="373"/>
      <c r="Y23" s="374"/>
      <c r="AV23" s="128"/>
      <c r="AW23" s="128"/>
      <c r="AX23" s="132"/>
      <c r="AY23" s="130"/>
    </row>
    <row r="24" spans="2:51" s="5" customFormat="1" ht="21" customHeight="1" thickBot="1" x14ac:dyDescent="0.25">
      <c r="B24" s="61" t="str">
        <f>IF(N24&lt;&gt;"",1,"")</f>
        <v/>
      </c>
      <c r="C24" s="375"/>
      <c r="D24" s="376"/>
      <c r="E24" s="376"/>
      <c r="F24" s="377"/>
      <c r="G24" s="378"/>
      <c r="H24" s="378"/>
      <c r="I24" s="378"/>
      <c r="J24" s="378"/>
      <c r="K24" s="378"/>
      <c r="L24" s="378"/>
      <c r="M24" s="379"/>
      <c r="N24" s="377"/>
      <c r="O24" s="378"/>
      <c r="P24" s="378"/>
      <c r="Q24" s="378"/>
      <c r="R24" s="378"/>
      <c r="S24" s="378"/>
      <c r="T24" s="378"/>
      <c r="U24" s="378"/>
      <c r="V24" s="379"/>
      <c r="W24" s="60"/>
      <c r="X24" s="60"/>
      <c r="Y24" s="60"/>
      <c r="AV24" s="128"/>
      <c r="AW24" s="128"/>
      <c r="AX24" s="132"/>
      <c r="AY24" s="130"/>
    </row>
    <row r="25" spans="2:51" s="5" customFormat="1" ht="21" customHeight="1" thickBot="1" x14ac:dyDescent="0.3">
      <c r="B25" s="70"/>
      <c r="C25" s="60"/>
      <c r="D25" s="60"/>
      <c r="E25" s="60"/>
      <c r="F25" s="369"/>
      <c r="G25" s="370"/>
      <c r="H25" s="370"/>
      <c r="I25" s="370"/>
      <c r="J25" s="370"/>
      <c r="K25" s="370"/>
      <c r="L25" s="370"/>
      <c r="M25" s="371"/>
      <c r="N25" s="369"/>
      <c r="O25" s="370"/>
      <c r="P25" s="370"/>
      <c r="Q25" s="370"/>
      <c r="R25" s="370"/>
      <c r="S25" s="370"/>
      <c r="T25" s="370"/>
      <c r="U25" s="370"/>
      <c r="V25" s="371"/>
      <c r="W25" s="318"/>
      <c r="X25" s="373"/>
      <c r="Y25" s="374"/>
      <c r="AV25" s="128"/>
      <c r="AW25" s="128"/>
      <c r="AX25" s="142"/>
      <c r="AY25" s="143"/>
    </row>
    <row r="26" spans="2:51" s="5" customFormat="1" ht="21" customHeight="1" thickBot="1" x14ac:dyDescent="0.25">
      <c r="B26" s="61" t="str">
        <f>IF(N26&lt;&gt;"",1,"")</f>
        <v/>
      </c>
      <c r="C26" s="375"/>
      <c r="D26" s="376"/>
      <c r="E26" s="376"/>
      <c r="F26" s="377"/>
      <c r="G26" s="378"/>
      <c r="H26" s="378"/>
      <c r="I26" s="378"/>
      <c r="J26" s="378"/>
      <c r="K26" s="378"/>
      <c r="L26" s="378"/>
      <c r="M26" s="379"/>
      <c r="N26" s="377"/>
      <c r="O26" s="378"/>
      <c r="P26" s="378"/>
      <c r="Q26" s="378"/>
      <c r="R26" s="378"/>
      <c r="S26" s="378"/>
      <c r="T26" s="378"/>
      <c r="U26" s="378"/>
      <c r="V26" s="379"/>
      <c r="W26" s="60"/>
      <c r="X26" s="60"/>
      <c r="Y26" s="60"/>
      <c r="AV26" s="128"/>
      <c r="AW26" s="128"/>
      <c r="AX26" s="132"/>
      <c r="AY26" s="130"/>
    </row>
    <row r="27" spans="2:51" s="5" customFormat="1" ht="21" customHeight="1" thickBot="1" x14ac:dyDescent="0.3">
      <c r="B27" s="70"/>
      <c r="C27" s="60"/>
      <c r="D27" s="60"/>
      <c r="E27" s="60"/>
      <c r="F27" s="369"/>
      <c r="G27" s="370"/>
      <c r="H27" s="370"/>
      <c r="I27" s="370"/>
      <c r="J27" s="370"/>
      <c r="K27" s="370"/>
      <c r="L27" s="370"/>
      <c r="M27" s="371"/>
      <c r="N27" s="369"/>
      <c r="O27" s="370"/>
      <c r="P27" s="370"/>
      <c r="Q27" s="370"/>
      <c r="R27" s="370"/>
      <c r="S27" s="370"/>
      <c r="T27" s="370"/>
      <c r="U27" s="370"/>
      <c r="V27" s="371"/>
      <c r="W27" s="318"/>
      <c r="X27" s="373"/>
      <c r="Y27" s="374"/>
      <c r="AV27" s="128"/>
      <c r="AW27" s="128"/>
      <c r="AX27" s="132"/>
      <c r="AY27" s="130"/>
    </row>
    <row r="28" spans="2:51" s="5" customFormat="1" ht="21" customHeight="1" thickBot="1" x14ac:dyDescent="0.25">
      <c r="B28" s="61" t="str">
        <f>IF(N28&lt;&gt;"",1,"")</f>
        <v/>
      </c>
      <c r="C28" s="375"/>
      <c r="D28" s="376"/>
      <c r="E28" s="376"/>
      <c r="F28" s="377"/>
      <c r="G28" s="378"/>
      <c r="H28" s="378"/>
      <c r="I28" s="378"/>
      <c r="J28" s="378"/>
      <c r="K28" s="378"/>
      <c r="L28" s="378"/>
      <c r="M28" s="379"/>
      <c r="N28" s="377"/>
      <c r="O28" s="378"/>
      <c r="P28" s="378"/>
      <c r="Q28" s="378"/>
      <c r="R28" s="378"/>
      <c r="S28" s="378"/>
      <c r="T28" s="378"/>
      <c r="U28" s="378"/>
      <c r="V28" s="379"/>
      <c r="W28" s="60"/>
      <c r="X28" s="60"/>
      <c r="Y28" s="60"/>
      <c r="AV28" s="128"/>
      <c r="AW28" s="128"/>
      <c r="AX28" s="132"/>
      <c r="AY28" s="130"/>
    </row>
    <row r="29" spans="2:51" s="5" customFormat="1" ht="21" customHeight="1" thickBot="1" x14ac:dyDescent="0.3">
      <c r="B29" s="70"/>
      <c r="C29" s="60"/>
      <c r="D29" s="60"/>
      <c r="E29" s="60"/>
      <c r="F29" s="369"/>
      <c r="G29" s="370"/>
      <c r="H29" s="370"/>
      <c r="I29" s="370"/>
      <c r="J29" s="370"/>
      <c r="K29" s="370"/>
      <c r="L29" s="370"/>
      <c r="M29" s="371"/>
      <c r="N29" s="369"/>
      <c r="O29" s="370"/>
      <c r="P29" s="370"/>
      <c r="Q29" s="370"/>
      <c r="R29" s="370"/>
      <c r="S29" s="370"/>
      <c r="T29" s="370"/>
      <c r="U29" s="370"/>
      <c r="V29" s="371"/>
      <c r="W29" s="318"/>
      <c r="X29" s="373"/>
      <c r="Y29" s="374"/>
      <c r="AV29" s="128"/>
      <c r="AW29" s="128"/>
      <c r="AX29" s="132"/>
      <c r="AY29" s="130"/>
    </row>
    <row r="30" spans="2:51" s="5" customFormat="1" ht="21" customHeight="1" thickBot="1" x14ac:dyDescent="0.25">
      <c r="B30" s="61" t="str">
        <f>IF(N30&lt;&gt;"",1,"")</f>
        <v/>
      </c>
      <c r="C30" s="375"/>
      <c r="D30" s="376"/>
      <c r="E30" s="376"/>
      <c r="F30" s="377"/>
      <c r="G30" s="378"/>
      <c r="H30" s="378"/>
      <c r="I30" s="378"/>
      <c r="J30" s="378"/>
      <c r="K30" s="378"/>
      <c r="L30" s="378"/>
      <c r="M30" s="379"/>
      <c r="N30" s="377"/>
      <c r="O30" s="378"/>
      <c r="P30" s="378"/>
      <c r="Q30" s="378"/>
      <c r="R30" s="378"/>
      <c r="S30" s="378"/>
      <c r="T30" s="378"/>
      <c r="U30" s="378"/>
      <c r="V30" s="379"/>
      <c r="W30" s="60"/>
      <c r="X30" s="60"/>
      <c r="Y30" s="60"/>
      <c r="AV30" s="128"/>
      <c r="AW30" s="128"/>
      <c r="AX30" s="144"/>
      <c r="AY30" s="145"/>
    </row>
    <row r="31" spans="2:51" s="5" customFormat="1" ht="21" customHeight="1" thickBot="1" x14ac:dyDescent="0.3">
      <c r="B31" s="70"/>
      <c r="C31" s="60"/>
      <c r="D31" s="60"/>
      <c r="E31" s="60"/>
      <c r="F31" s="369"/>
      <c r="G31" s="370"/>
      <c r="H31" s="370"/>
      <c r="I31" s="370"/>
      <c r="J31" s="370"/>
      <c r="K31" s="370"/>
      <c r="L31" s="370"/>
      <c r="M31" s="371"/>
      <c r="N31" s="369"/>
      <c r="O31" s="370"/>
      <c r="P31" s="370"/>
      <c r="Q31" s="370"/>
      <c r="R31" s="370"/>
      <c r="S31" s="370"/>
      <c r="T31" s="370"/>
      <c r="U31" s="370"/>
      <c r="V31" s="371"/>
      <c r="W31" s="318"/>
      <c r="X31" s="373"/>
      <c r="Y31" s="374"/>
      <c r="AV31" s="128"/>
      <c r="AW31" s="128"/>
      <c r="AX31" s="142"/>
      <c r="AY31" s="143"/>
    </row>
    <row r="32" spans="2:51" s="5" customFormat="1" ht="21" customHeight="1" thickBot="1" x14ac:dyDescent="0.25">
      <c r="B32" s="61" t="str">
        <f>IF(N32&lt;&gt;"",1,"")</f>
        <v/>
      </c>
      <c r="C32" s="375"/>
      <c r="D32" s="376"/>
      <c r="E32" s="376"/>
      <c r="F32" s="377"/>
      <c r="G32" s="378"/>
      <c r="H32" s="378"/>
      <c r="I32" s="378"/>
      <c r="J32" s="378"/>
      <c r="K32" s="378"/>
      <c r="L32" s="378"/>
      <c r="M32" s="379"/>
      <c r="N32" s="377"/>
      <c r="O32" s="378"/>
      <c r="P32" s="378"/>
      <c r="Q32" s="378"/>
      <c r="R32" s="378"/>
      <c r="S32" s="378"/>
      <c r="T32" s="378"/>
      <c r="U32" s="378"/>
      <c r="V32" s="379"/>
      <c r="W32" s="60"/>
      <c r="X32" s="60"/>
      <c r="Y32" s="60"/>
      <c r="AV32" s="128"/>
      <c r="AW32" s="128"/>
      <c r="AX32" s="142"/>
      <c r="AY32" s="143"/>
    </row>
    <row r="33" spans="2:51" s="5" customFormat="1" ht="21" customHeight="1" thickBot="1" x14ac:dyDescent="0.3">
      <c r="B33" s="70"/>
      <c r="C33" s="60"/>
      <c r="D33" s="60"/>
      <c r="E33" s="60"/>
      <c r="F33" s="369"/>
      <c r="G33" s="370"/>
      <c r="H33" s="370"/>
      <c r="I33" s="370"/>
      <c r="J33" s="370"/>
      <c r="K33" s="370"/>
      <c r="L33" s="370"/>
      <c r="M33" s="371"/>
      <c r="N33" s="369"/>
      <c r="O33" s="370"/>
      <c r="P33" s="370"/>
      <c r="Q33" s="370"/>
      <c r="R33" s="370"/>
      <c r="S33" s="370"/>
      <c r="T33" s="370"/>
      <c r="U33" s="370"/>
      <c r="V33" s="371"/>
      <c r="W33" s="318"/>
      <c r="X33" s="373"/>
      <c r="Y33" s="374"/>
      <c r="AV33" s="128"/>
      <c r="AW33" s="128"/>
      <c r="AX33" s="132"/>
      <c r="AY33" s="130"/>
    </row>
    <row r="34" spans="2:51" s="14" customFormat="1" ht="4.9000000000000004" customHeight="1" thickBot="1" x14ac:dyDescent="0.25"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2"/>
      <c r="X34" s="72"/>
      <c r="Y34" s="72"/>
      <c r="Z34" s="2"/>
      <c r="AA34" s="2"/>
      <c r="AB34" s="2"/>
      <c r="AC34" s="2"/>
      <c r="AD34" s="2"/>
      <c r="AE34" s="2"/>
      <c r="AF34" s="2"/>
      <c r="AV34" s="128"/>
      <c r="AW34" s="128"/>
      <c r="AX34" s="131"/>
      <c r="AY34" s="141"/>
    </row>
    <row r="35" spans="2:51" ht="4.9000000000000004" customHeight="1" thickBot="1" x14ac:dyDescent="0.25"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73"/>
      <c r="X35" s="73"/>
      <c r="Y35" s="73"/>
      <c r="AV35" s="128"/>
      <c r="AW35" s="128"/>
      <c r="AX35" s="131"/>
      <c r="AY35" s="141"/>
    </row>
    <row r="36" spans="2:51" s="5" customFormat="1" ht="21" customHeight="1" thickBot="1" x14ac:dyDescent="0.25">
      <c r="B36" s="60" t="s">
        <v>50</v>
      </c>
      <c r="C36" s="60"/>
      <c r="D36" s="60"/>
      <c r="E36" s="324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6"/>
      <c r="Q36" s="60"/>
      <c r="R36" s="60"/>
      <c r="S36" s="60"/>
      <c r="T36" s="60"/>
      <c r="U36" s="60"/>
      <c r="V36" s="74" t="s">
        <v>55</v>
      </c>
      <c r="W36" s="318"/>
      <c r="X36" s="319"/>
      <c r="Y36" s="320"/>
      <c r="AA36" s="115">
        <f>W36</f>
        <v>0</v>
      </c>
      <c r="AV36" s="128"/>
      <c r="AW36" s="128"/>
      <c r="AX36" s="131"/>
      <c r="AY36" s="141"/>
    </row>
    <row r="37" spans="2:51" s="5" customFormat="1" ht="21" customHeight="1" thickBot="1" x14ac:dyDescent="0.3">
      <c r="B37" s="75" t="s">
        <v>130</v>
      </c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2"/>
      <c r="W37" s="318"/>
      <c r="X37" s="319"/>
      <c r="Y37" s="320"/>
      <c r="AV37" s="128"/>
      <c r="AW37" s="128"/>
      <c r="AX37" s="131"/>
      <c r="AY37" s="141"/>
    </row>
    <row r="38" spans="2:51" s="5" customFormat="1" ht="21" customHeight="1" thickBot="1" x14ac:dyDescent="0.25">
      <c r="B38" s="113" t="s">
        <v>156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7"/>
      <c r="W38" s="346"/>
      <c r="X38" s="347"/>
      <c r="Y38" s="348"/>
      <c r="AV38" s="128"/>
      <c r="AW38" s="128"/>
      <c r="AX38" s="132"/>
      <c r="AY38" s="130"/>
    </row>
    <row r="39" spans="2:51" s="5" customFormat="1" ht="4.9000000000000004" customHeight="1" x14ac:dyDescent="0.25"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</row>
    <row r="40" spans="2:51" s="5" customFormat="1" ht="21" customHeight="1" thickBot="1" x14ac:dyDescent="0.3">
      <c r="B40" s="60" t="s">
        <v>51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78" t="s">
        <v>54</v>
      </c>
      <c r="P40" s="68"/>
      <c r="Q40" s="68"/>
      <c r="R40" s="68"/>
      <c r="S40" s="68"/>
      <c r="T40" s="68"/>
      <c r="U40" s="68"/>
      <c r="V40" s="68"/>
      <c r="W40" s="68"/>
      <c r="X40" s="68"/>
      <c r="Y40" s="79" t="str">
        <f>IF(Z40=0,"",Auswahldaten!G6)</f>
        <v/>
      </c>
      <c r="Z40" s="54">
        <f>LEN(Auswahldaten!G6)</f>
        <v>0</v>
      </c>
    </row>
    <row r="41" spans="2:51" s="5" customFormat="1" ht="21" customHeight="1" thickBot="1" x14ac:dyDescent="0.3">
      <c r="B41" s="60" t="s">
        <v>52</v>
      </c>
      <c r="C41" s="60"/>
      <c r="D41" s="60"/>
      <c r="E41" s="372"/>
      <c r="F41" s="359"/>
      <c r="G41" s="359"/>
      <c r="H41" s="359"/>
      <c r="I41" s="359"/>
      <c r="J41" s="359"/>
      <c r="K41" s="359"/>
      <c r="L41" s="359"/>
      <c r="M41" s="360"/>
      <c r="N41" s="60"/>
      <c r="O41" s="80" t="str">
        <f>IF(Z41=0,"",Auswahldaten!G7)</f>
        <v/>
      </c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54">
        <f>LEN(Auswahldaten!G7)</f>
        <v>0</v>
      </c>
    </row>
    <row r="42" spans="2:51" s="5" customFormat="1" ht="16.149999999999999" customHeight="1" x14ac:dyDescent="0.25">
      <c r="E42" s="112"/>
      <c r="F42" s="367"/>
      <c r="G42" s="367"/>
      <c r="H42" s="367"/>
      <c r="I42" s="367"/>
      <c r="J42" s="367"/>
      <c r="K42" s="367"/>
      <c r="L42" s="367"/>
      <c r="M42" s="367"/>
      <c r="O42" s="52" t="e">
        <f>IF(Z42=0,"",Auswahldaten!#REF!)</f>
        <v>#REF!</v>
      </c>
      <c r="P42" s="9"/>
      <c r="Q42" s="9"/>
      <c r="R42" s="9"/>
      <c r="S42" s="9"/>
      <c r="T42" s="9"/>
      <c r="U42" s="9"/>
      <c r="V42" s="9"/>
      <c r="W42" s="9"/>
      <c r="X42" s="9"/>
      <c r="Y42" s="43"/>
      <c r="Z42" s="54" t="e">
        <f>LEN(Auswahldaten!#REF!)</f>
        <v>#REF!</v>
      </c>
    </row>
    <row r="43" spans="2:51" s="5" customFormat="1" ht="16.149999999999999" customHeight="1" thickBot="1" x14ac:dyDescent="0.3">
      <c r="B43" s="109" t="s">
        <v>53</v>
      </c>
      <c r="E43" s="114"/>
      <c r="F43" s="368"/>
      <c r="G43" s="368"/>
      <c r="H43" s="368"/>
      <c r="I43" s="368"/>
      <c r="J43" s="368"/>
      <c r="K43" s="368"/>
      <c r="L43" s="368"/>
      <c r="M43" s="368"/>
      <c r="O43" s="53" t="str">
        <f>IF(Z43=0,"",Auswahldaten!G8)</f>
        <v/>
      </c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54">
        <f>LEN(Auswahldaten!G8)</f>
        <v>0</v>
      </c>
    </row>
  </sheetData>
  <sheetProtection password="CAAD" sheet="1" selectLockedCells="1"/>
  <mergeCells count="72">
    <mergeCell ref="Q8:U8"/>
    <mergeCell ref="J15:Y15"/>
    <mergeCell ref="E10:M10"/>
    <mergeCell ref="E11:V11"/>
    <mergeCell ref="S13:V13"/>
    <mergeCell ref="E8:M8"/>
    <mergeCell ref="O9:Y9"/>
    <mergeCell ref="R3:Y3"/>
    <mergeCell ref="R4:Y4"/>
    <mergeCell ref="E6:M6"/>
    <mergeCell ref="E7:M7"/>
    <mergeCell ref="R6:Y6"/>
    <mergeCell ref="Q7:Y7"/>
    <mergeCell ref="F23:M23"/>
    <mergeCell ref="N23:V23"/>
    <mergeCell ref="F20:M20"/>
    <mergeCell ref="N20:V20"/>
    <mergeCell ref="E9:F9"/>
    <mergeCell ref="G9:M9"/>
    <mergeCell ref="C18:E18"/>
    <mergeCell ref="F18:M18"/>
    <mergeCell ref="N18:V18"/>
    <mergeCell ref="K13:N13"/>
    <mergeCell ref="J14:Y14"/>
    <mergeCell ref="W25:Y25"/>
    <mergeCell ref="F26:M26"/>
    <mergeCell ref="C26:E26"/>
    <mergeCell ref="W23:Y23"/>
    <mergeCell ref="W17:Y17"/>
    <mergeCell ref="F19:M19"/>
    <mergeCell ref="N19:V19"/>
    <mergeCell ref="W19:Y19"/>
    <mergeCell ref="F21:M21"/>
    <mergeCell ref="N21:V21"/>
    <mergeCell ref="W21:Y21"/>
    <mergeCell ref="C20:E20"/>
    <mergeCell ref="N26:V26"/>
    <mergeCell ref="C22:E22"/>
    <mergeCell ref="F22:M22"/>
    <mergeCell ref="N22:V22"/>
    <mergeCell ref="C24:E24"/>
    <mergeCell ref="F24:M24"/>
    <mergeCell ref="N24:V24"/>
    <mergeCell ref="F25:M25"/>
    <mergeCell ref="F27:M27"/>
    <mergeCell ref="N27:V27"/>
    <mergeCell ref="N25:V25"/>
    <mergeCell ref="W29:Y29"/>
    <mergeCell ref="C30:E30"/>
    <mergeCell ref="F30:M30"/>
    <mergeCell ref="N30:V30"/>
    <mergeCell ref="W27:Y27"/>
    <mergeCell ref="C28:E28"/>
    <mergeCell ref="F28:M28"/>
    <mergeCell ref="N28:V28"/>
    <mergeCell ref="F29:M29"/>
    <mergeCell ref="N29:V29"/>
    <mergeCell ref="F42:M43"/>
    <mergeCell ref="F31:M31"/>
    <mergeCell ref="N31:V31"/>
    <mergeCell ref="W38:Y38"/>
    <mergeCell ref="E41:M41"/>
    <mergeCell ref="F33:M33"/>
    <mergeCell ref="N33:V33"/>
    <mergeCell ref="W33:Y33"/>
    <mergeCell ref="E36:P36"/>
    <mergeCell ref="W36:Y36"/>
    <mergeCell ref="C32:E32"/>
    <mergeCell ref="F32:M32"/>
    <mergeCell ref="N32:V32"/>
    <mergeCell ref="W37:Y37"/>
    <mergeCell ref="W31:Y31"/>
  </mergeCells>
  <phoneticPr fontId="0" type="noConversion"/>
  <dataValidations count="19">
    <dataValidation operator="lessThanOrEqual" allowBlank="1" showInputMessage="1" showErrorMessage="1" error="Maximal 120 Zeichen eingeben!" sqref="N18 N20 N22 N24 N26 N28 N30 N32"/>
    <dataValidation operator="lessThanOrEqual" allowBlank="1" showInputMessage="1" showErrorMessage="1" sqref="F18 F20 F22 F24 F26 F28 F30 F32"/>
    <dataValidation type="textLength" allowBlank="1" showInputMessage="1" showErrorMessage="1" error="Eingabe erforderlich, maximal 75 Zeichen eingeben!" sqref="J14:Y15">
      <formula1>3</formula1>
      <formula2>75</formula2>
    </dataValidation>
    <dataValidation type="date" allowBlank="1" showInputMessage="1" showErrorMessage="1" error="Datumseingabe erforderlich!" sqref="K13:N13">
      <formula1>40878</formula1>
      <formula2>73050</formula2>
    </dataValidation>
    <dataValidation type="decimal" allowBlank="1" showInputMessage="1" showErrorMessage="1" error="Wenn Eingabe Uhrzeit, dann in Form hh:mm und zwischen 00:00 und 24:00!" sqref="X13:Y13">
      <formula1>0</formula1>
      <formula2>1</formula2>
    </dataValidation>
    <dataValidation type="time" allowBlank="1" showInputMessage="1" showErrorMessage="1" sqref="O13:P13">
      <formula1>0</formula1>
      <formula2>0.999305555555556</formula2>
    </dataValidation>
    <dataValidation type="textLength" allowBlank="1" showInputMessage="1" showErrorMessage="1" error="Eingabe erforderlich, maximal 40 Zeichen eingeben!" sqref="E6:M8">
      <formula1>3</formula1>
      <formula2>40</formula2>
    </dataValidation>
    <dataValidation type="textLength" allowBlank="1" showInputMessage="1" showErrorMessage="1" error="Eingabe erforderlich, maximal 32 Zeichen eingeben!" sqref="G9:M9">
      <formula1>3</formula1>
      <formula2>32</formula2>
    </dataValidation>
    <dataValidation type="whole" allowBlank="1" showInputMessage="1" showErrorMessage="1" error="Bitte numerische Postleitzahl zwischen 01001 und 99998 eingeben!" sqref="E9:F9">
      <formula1>1001</formula1>
      <formula2>99998</formula2>
    </dataValidation>
    <dataValidation type="textLength" allowBlank="1" showInputMessage="1" showErrorMessage="1" error="Maximal 30 Zeichen eingeben!" sqref="E10:M10">
      <formula1>0</formula1>
      <formula2>30</formula2>
    </dataValidation>
    <dataValidation type="textLength" allowBlank="1" showInputMessage="1" showErrorMessage="1" error="Maximal 50 Zeichen eingeben!" sqref="P10:S10">
      <formula1>0</formula1>
      <formula2>50</formula2>
    </dataValidation>
    <dataValidation type="textLength" errorStyle="warning" allowBlank="1" showInputMessage="1" showErrorMessage="1" error="Bitte möglichst maximal 50 Zeichen eingeben!" sqref="O7 Q7">
      <formula1>0</formula1>
      <formula2>50</formula2>
    </dataValidation>
    <dataValidation type="textLength" allowBlank="1" showInputMessage="1" showErrorMessage="1" error="Maximal 75 Zeichen eingeben!" sqref="E11">
      <formula1>0</formula1>
      <formula2>75</formula2>
    </dataValidation>
    <dataValidation type="textLength" operator="lessThanOrEqual" allowBlank="1" showInputMessage="1" showErrorMessage="1" error="Maximal 60 Zeichen eingeben!" sqref="E36:P36">
      <formula1>60</formula1>
    </dataValidation>
    <dataValidation type="date" operator="greaterThanOrEqual" allowBlank="1" showInputMessage="1" showErrorMessage="1" error="Datum vor 01.01.2012 nicht erlaubt!" sqref="C18:E18 C26:E26 C30:E30 C24:E24 C22:E22 C20:E20 C28:E28 C32:E32">
      <formula1>40909</formula1>
    </dataValidation>
    <dataValidation type="date" allowBlank="1" showInputMessage="1" showErrorMessage="1" error="Datumseingabe erforderlich, darf nicht vor &quot;von&quot;-Datum liegen!" sqref="S13">
      <formula1>AA13</formula1>
      <formula2>73050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37:Y37">
      <formula1>1</formula1>
      <formula2>AA36</formula2>
    </dataValidation>
    <dataValidation type="list" allowBlank="1" showInputMessage="1" showErrorMessage="1" sqref="R3:Y3">
      <formula1>$AV$3:$AV$20</formula1>
    </dataValidation>
    <dataValidation type="list" allowBlank="1" showInputMessage="1" showErrorMessage="1" sqref="R4:Y4">
      <formula1>$AW$3:$AW$20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&amp;A&amp;R&amp;5V.3.0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5"/>
  <sheetViews>
    <sheetView showGridLines="0" showRowColHeaders="0" workbookViewId="0">
      <pane ySplit="4" topLeftCell="A5" activePane="bottomLeft" state="frozen"/>
      <selection activeCell="R3" sqref="R3:Y3"/>
      <selection pane="bottomLeft" activeCell="O3" sqref="O3:Y3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16384" width="3.7109375" style="2"/>
  </cols>
  <sheetData>
    <row r="1" spans="2:29" ht="21" customHeight="1" x14ac:dyDescent="0.2">
      <c r="B1" s="1"/>
    </row>
    <row r="2" spans="2:29" ht="21" customHeight="1" thickBot="1" x14ac:dyDescent="0.25">
      <c r="D2" s="19" t="s">
        <v>66</v>
      </c>
      <c r="O2" s="21" t="s">
        <v>83</v>
      </c>
    </row>
    <row r="3" spans="2:29" ht="21" customHeight="1" thickBot="1" x14ac:dyDescent="0.3">
      <c r="B3" s="173" t="s">
        <v>214</v>
      </c>
      <c r="O3" s="228"/>
      <c r="P3" s="232"/>
      <c r="Q3" s="232"/>
      <c r="R3" s="232"/>
      <c r="S3" s="232"/>
      <c r="T3" s="232"/>
      <c r="U3" s="232"/>
      <c r="V3" s="232"/>
      <c r="W3" s="232"/>
      <c r="X3" s="232"/>
      <c r="Y3" s="233"/>
    </row>
    <row r="4" spans="2:29" s="5" customFormat="1" ht="21" customHeight="1" thickBot="1" x14ac:dyDescent="0.3">
      <c r="H4" s="5" t="s">
        <v>81</v>
      </c>
      <c r="J4" s="366"/>
      <c r="K4" s="352"/>
      <c r="O4" s="43" t="s">
        <v>129</v>
      </c>
      <c r="P4" s="255"/>
      <c r="Q4" s="365"/>
      <c r="R4" s="365"/>
      <c r="S4" s="290"/>
      <c r="T4" s="9"/>
      <c r="U4" s="9" t="s">
        <v>128</v>
      </c>
      <c r="V4" s="255"/>
      <c r="W4" s="365"/>
      <c r="X4" s="365"/>
      <c r="Y4" s="290"/>
      <c r="Z4" s="35"/>
      <c r="AA4" s="41"/>
      <c r="AB4" s="36"/>
      <c r="AC4" s="36"/>
    </row>
    <row r="6" spans="2:29" ht="21" customHeight="1" x14ac:dyDescent="0.2">
      <c r="B6" s="291" t="s">
        <v>82</v>
      </c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92"/>
      <c r="V6" s="292"/>
      <c r="W6" s="292"/>
      <c r="X6" s="292"/>
      <c r="Y6" s="292"/>
    </row>
    <row r="7" spans="2:29" ht="21" customHeight="1" x14ac:dyDescent="0.2"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</row>
    <row r="8" spans="2:29" ht="21" customHeight="1" x14ac:dyDescent="0.2"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</row>
    <row r="9" spans="2:29" ht="21" customHeight="1" x14ac:dyDescent="0.2"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</row>
    <row r="10" spans="2:29" ht="21" customHeight="1" x14ac:dyDescent="0.2">
      <c r="B10" s="292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</row>
    <row r="11" spans="2:29" ht="21" customHeight="1" x14ac:dyDescent="0.2">
      <c r="B11" s="292"/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</row>
    <row r="12" spans="2:29" ht="21" customHeight="1" x14ac:dyDescent="0.2">
      <c r="B12" s="292"/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</row>
    <row r="13" spans="2:29" ht="21" customHeight="1" x14ac:dyDescent="0.2">
      <c r="B13" s="292"/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</row>
    <row r="14" spans="2:29" ht="21" customHeight="1" x14ac:dyDescent="0.2">
      <c r="B14" s="292"/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</row>
    <row r="15" spans="2:29" ht="21" customHeight="1" x14ac:dyDescent="0.2">
      <c r="B15" s="292"/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</row>
  </sheetData>
  <sheetProtection password="CAAD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3.0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workbookViewId="0">
      <selection activeCell="B8" sqref="B8"/>
    </sheetView>
  </sheetViews>
  <sheetFormatPr baseColWidth="10" defaultColWidth="11.5703125" defaultRowHeight="14.25" x14ac:dyDescent="0.2"/>
  <cols>
    <col min="1" max="1" width="16.7109375" style="2" bestFit="1" customWidth="1"/>
    <col min="2" max="2" width="25" style="2" customWidth="1"/>
    <col min="3" max="3" width="3.5703125" style="2" customWidth="1"/>
    <col min="4" max="4" width="17.85546875" style="2" customWidth="1"/>
    <col min="5" max="5" width="29.5703125" style="2" bestFit="1" customWidth="1"/>
    <col min="6" max="6" width="21.28515625" style="2" customWidth="1"/>
    <col min="7" max="7" width="41.7109375" style="2" bestFit="1" customWidth="1"/>
    <col min="8" max="16384" width="11.5703125" style="2"/>
  </cols>
  <sheetData>
    <row r="1" spans="1:7" ht="9" customHeight="1" x14ac:dyDescent="0.2"/>
    <row r="2" spans="1:7" ht="15" x14ac:dyDescent="0.25">
      <c r="A2" s="105" t="s">
        <v>99</v>
      </c>
      <c r="B2" s="99" t="s">
        <v>100</v>
      </c>
      <c r="C2" s="100"/>
      <c r="D2" s="101"/>
      <c r="E2" s="102" t="s">
        <v>101</v>
      </c>
      <c r="F2" s="103"/>
      <c r="G2" s="104"/>
    </row>
    <row r="3" spans="1:7" ht="9" customHeight="1" x14ac:dyDescent="0.2">
      <c r="B3" s="81"/>
      <c r="C3" s="1"/>
      <c r="D3" s="82"/>
      <c r="E3" s="81"/>
      <c r="F3" s="1"/>
      <c r="G3" s="82"/>
    </row>
    <row r="4" spans="1:7" s="3" customFormat="1" ht="15" x14ac:dyDescent="0.25">
      <c r="A4" s="3" t="s">
        <v>1</v>
      </c>
      <c r="B4" s="116" t="s">
        <v>2</v>
      </c>
      <c r="C4" s="116" t="s">
        <v>61</v>
      </c>
      <c r="D4" s="117"/>
      <c r="E4" s="116" t="s">
        <v>154</v>
      </c>
      <c r="F4" s="116" t="s">
        <v>87</v>
      </c>
      <c r="G4" s="117"/>
    </row>
    <row r="5" spans="1:7" x14ac:dyDescent="0.2">
      <c r="A5" s="2" t="s">
        <v>3</v>
      </c>
      <c r="B5" s="123" t="s">
        <v>157</v>
      </c>
      <c r="C5" s="123" t="s">
        <v>157</v>
      </c>
      <c r="D5" s="146" t="s">
        <v>157</v>
      </c>
      <c r="E5" s="123" t="s">
        <v>157</v>
      </c>
      <c r="F5" s="118"/>
      <c r="G5" s="119"/>
    </row>
    <row r="6" spans="1:7" ht="15" x14ac:dyDescent="0.25">
      <c r="A6" s="2" t="s">
        <v>4</v>
      </c>
      <c r="B6" s="120" t="s">
        <v>5</v>
      </c>
      <c r="C6" s="118" t="s">
        <v>64</v>
      </c>
      <c r="D6" s="119" t="s">
        <v>62</v>
      </c>
      <c r="E6" s="134" t="s">
        <v>76</v>
      </c>
      <c r="F6" s="116" t="s">
        <v>88</v>
      </c>
      <c r="G6" s="140"/>
    </row>
    <row r="7" spans="1:7" ht="15" x14ac:dyDescent="0.25">
      <c r="B7" s="120" t="s">
        <v>7</v>
      </c>
      <c r="C7" s="118" t="s">
        <v>68</v>
      </c>
      <c r="D7" s="119" t="s">
        <v>69</v>
      </c>
      <c r="E7" s="135" t="s">
        <v>157</v>
      </c>
      <c r="F7" s="116" t="s">
        <v>89</v>
      </c>
      <c r="G7" s="140"/>
    </row>
    <row r="8" spans="1:7" x14ac:dyDescent="0.2">
      <c r="B8" s="120" t="s">
        <v>6</v>
      </c>
      <c r="C8" s="118" t="s">
        <v>63</v>
      </c>
      <c r="D8" s="119" t="s">
        <v>70</v>
      </c>
      <c r="E8" s="135" t="s">
        <v>157</v>
      </c>
      <c r="F8" s="118"/>
      <c r="G8" s="119"/>
    </row>
    <row r="9" spans="1:7" x14ac:dyDescent="0.2">
      <c r="B9" s="120" t="s">
        <v>8</v>
      </c>
      <c r="C9" s="149"/>
      <c r="D9" s="148"/>
      <c r="E9" s="135" t="s">
        <v>157</v>
      </c>
      <c r="F9" s="118"/>
      <c r="G9" s="119"/>
    </row>
    <row r="10" spans="1:7" x14ac:dyDescent="0.2">
      <c r="B10" s="120" t="s">
        <v>9</v>
      </c>
      <c r="C10" s="125"/>
      <c r="D10" s="138"/>
      <c r="E10" s="135" t="s">
        <v>157</v>
      </c>
      <c r="F10" s="118"/>
      <c r="G10" s="119"/>
    </row>
    <row r="11" spans="1:7" x14ac:dyDescent="0.2">
      <c r="B11" s="120" t="s">
        <v>10</v>
      </c>
      <c r="C11" s="125"/>
      <c r="D11" s="138"/>
      <c r="E11" s="135" t="s">
        <v>157</v>
      </c>
      <c r="F11" s="118"/>
      <c r="G11" s="119"/>
    </row>
    <row r="12" spans="1:7" x14ac:dyDescent="0.2">
      <c r="B12" s="120" t="s">
        <v>11</v>
      </c>
      <c r="C12" s="125"/>
      <c r="D12" s="138"/>
      <c r="E12" s="135" t="s">
        <v>157</v>
      </c>
      <c r="F12" s="118"/>
      <c r="G12" s="119"/>
    </row>
    <row r="13" spans="1:7" x14ac:dyDescent="0.2">
      <c r="B13" s="120" t="s">
        <v>12</v>
      </c>
      <c r="C13" s="125"/>
      <c r="D13" s="138"/>
      <c r="E13" s="135" t="s">
        <v>157</v>
      </c>
      <c r="F13" s="118"/>
      <c r="G13" s="119"/>
    </row>
    <row r="14" spans="1:7" x14ac:dyDescent="0.2">
      <c r="B14" s="120" t="s">
        <v>13</v>
      </c>
      <c r="C14" s="125"/>
      <c r="D14" s="138"/>
      <c r="E14" s="135" t="s">
        <v>157</v>
      </c>
      <c r="F14" s="118"/>
      <c r="G14" s="119"/>
    </row>
    <row r="15" spans="1:7" x14ac:dyDescent="0.2">
      <c r="B15" s="120" t="s">
        <v>14</v>
      </c>
      <c r="C15" s="125"/>
      <c r="D15" s="138"/>
      <c r="E15" s="135" t="s">
        <v>157</v>
      </c>
      <c r="F15" s="118"/>
      <c r="G15" s="119"/>
    </row>
    <row r="16" spans="1:7" x14ac:dyDescent="0.2">
      <c r="B16" s="120" t="s">
        <v>15</v>
      </c>
      <c r="C16" s="125"/>
      <c r="D16" s="138"/>
      <c r="E16" s="135" t="s">
        <v>157</v>
      </c>
      <c r="F16" s="118"/>
      <c r="G16" s="119"/>
    </row>
    <row r="17" spans="1:7" x14ac:dyDescent="0.2">
      <c r="B17" s="120" t="s">
        <v>16</v>
      </c>
      <c r="C17" s="125"/>
      <c r="D17" s="138"/>
      <c r="E17" s="135" t="s">
        <v>157</v>
      </c>
      <c r="F17" s="118"/>
      <c r="G17" s="119"/>
    </row>
    <row r="18" spans="1:7" x14ac:dyDescent="0.2">
      <c r="B18" s="120" t="s">
        <v>17</v>
      </c>
      <c r="C18" s="125"/>
      <c r="D18" s="138"/>
      <c r="E18" s="135" t="s">
        <v>157</v>
      </c>
      <c r="F18" s="118"/>
      <c r="G18" s="119"/>
    </row>
    <row r="19" spans="1:7" x14ac:dyDescent="0.2">
      <c r="B19" s="120" t="s">
        <v>18</v>
      </c>
      <c r="C19" s="125"/>
      <c r="D19" s="138"/>
      <c r="E19" s="135" t="s">
        <v>157</v>
      </c>
      <c r="F19" s="118"/>
      <c r="G19" s="119"/>
    </row>
    <row r="20" spans="1:7" x14ac:dyDescent="0.2">
      <c r="B20" s="120" t="s">
        <v>19</v>
      </c>
      <c r="C20" s="125"/>
      <c r="D20" s="138"/>
      <c r="E20" s="135" t="s">
        <v>157</v>
      </c>
      <c r="F20" s="118"/>
      <c r="G20" s="119"/>
    </row>
    <row r="21" spans="1:7" x14ac:dyDescent="0.2">
      <c r="B21" s="120" t="s">
        <v>20</v>
      </c>
      <c r="C21" s="125"/>
      <c r="D21" s="138"/>
      <c r="E21" s="135" t="s">
        <v>157</v>
      </c>
      <c r="F21" s="118"/>
      <c r="G21" s="119"/>
    </row>
    <row r="22" spans="1:7" x14ac:dyDescent="0.2">
      <c r="A22" s="2" t="s">
        <v>102</v>
      </c>
      <c r="B22" s="120" t="s">
        <v>204</v>
      </c>
      <c r="C22" s="125"/>
      <c r="D22" s="138"/>
      <c r="E22" s="135" t="s">
        <v>157</v>
      </c>
      <c r="F22" s="118"/>
      <c r="G22" s="119"/>
    </row>
    <row r="23" spans="1:7" x14ac:dyDescent="0.2">
      <c r="B23" s="147"/>
      <c r="C23" s="125"/>
      <c r="D23" s="138"/>
      <c r="E23" s="147"/>
      <c r="F23" s="118"/>
      <c r="G23" s="119"/>
    </row>
    <row r="24" spans="1:7" x14ac:dyDescent="0.2">
      <c r="B24" s="125"/>
      <c r="C24" s="125"/>
      <c r="D24" s="138"/>
      <c r="E24" s="125"/>
      <c r="F24" s="118"/>
      <c r="G24" s="119"/>
    </row>
    <row r="25" spans="1:7" x14ac:dyDescent="0.2">
      <c r="B25" s="125"/>
      <c r="C25" s="125"/>
      <c r="D25" s="138"/>
      <c r="E25" s="125"/>
      <c r="F25" s="118"/>
      <c r="G25" s="119"/>
    </row>
    <row r="26" spans="1:7" x14ac:dyDescent="0.2">
      <c r="B26" s="125"/>
      <c r="C26" s="125"/>
      <c r="D26" s="138"/>
      <c r="E26" s="125"/>
      <c r="F26" s="118"/>
      <c r="G26" s="119"/>
    </row>
    <row r="27" spans="1:7" x14ac:dyDescent="0.2">
      <c r="B27" s="125"/>
      <c r="C27" s="125"/>
      <c r="D27" s="138"/>
      <c r="E27" s="125"/>
      <c r="F27" s="118"/>
      <c r="G27" s="119"/>
    </row>
    <row r="28" spans="1:7" x14ac:dyDescent="0.2">
      <c r="B28" s="125"/>
      <c r="C28" s="125"/>
      <c r="D28" s="138"/>
      <c r="E28" s="125"/>
      <c r="F28" s="118"/>
      <c r="G28" s="119"/>
    </row>
    <row r="29" spans="1:7" x14ac:dyDescent="0.2">
      <c r="B29" s="125"/>
      <c r="C29" s="125"/>
      <c r="D29" s="138"/>
      <c r="E29" s="125"/>
      <c r="F29" s="118"/>
      <c r="G29" s="119"/>
    </row>
    <row r="30" spans="1:7" x14ac:dyDescent="0.2">
      <c r="B30" s="125"/>
      <c r="C30" s="125"/>
      <c r="D30" s="138"/>
      <c r="E30" s="125"/>
      <c r="F30" s="118"/>
      <c r="G30" s="119"/>
    </row>
    <row r="31" spans="1:7" x14ac:dyDescent="0.2">
      <c r="B31" s="125"/>
      <c r="C31" s="125"/>
      <c r="D31" s="138"/>
      <c r="E31" s="125"/>
      <c r="F31" s="118"/>
      <c r="G31" s="119"/>
    </row>
    <row r="32" spans="1:7" x14ac:dyDescent="0.2">
      <c r="B32" s="125"/>
      <c r="C32" s="125"/>
      <c r="D32" s="138"/>
      <c r="E32" s="125"/>
      <c r="F32" s="118"/>
      <c r="G32" s="119"/>
    </row>
    <row r="33" spans="2:7" x14ac:dyDescent="0.2">
      <c r="B33" s="125"/>
      <c r="C33" s="125"/>
      <c r="D33" s="138"/>
      <c r="E33" s="125"/>
      <c r="F33" s="118"/>
      <c r="G33" s="119"/>
    </row>
    <row r="34" spans="2:7" x14ac:dyDescent="0.2">
      <c r="B34" s="125"/>
      <c r="C34" s="125"/>
      <c r="D34" s="138"/>
      <c r="E34" s="125"/>
      <c r="F34" s="118"/>
      <c r="G34" s="119"/>
    </row>
    <row r="35" spans="2:7" x14ac:dyDescent="0.2">
      <c r="B35" s="125"/>
      <c r="C35" s="125"/>
      <c r="D35" s="138"/>
      <c r="E35" s="125"/>
      <c r="F35" s="118"/>
      <c r="G35" s="119"/>
    </row>
    <row r="36" spans="2:7" x14ac:dyDescent="0.2">
      <c r="B36" s="125"/>
      <c r="C36" s="125"/>
      <c r="D36" s="138"/>
      <c r="E36" s="125"/>
      <c r="F36" s="118"/>
      <c r="G36" s="119"/>
    </row>
    <row r="37" spans="2:7" x14ac:dyDescent="0.2">
      <c r="B37" s="126"/>
      <c r="C37" s="125"/>
      <c r="D37" s="138"/>
      <c r="E37" s="125"/>
      <c r="F37" s="118"/>
      <c r="G37" s="119"/>
    </row>
    <row r="38" spans="2:7" x14ac:dyDescent="0.2">
      <c r="B38" s="126"/>
      <c r="C38" s="125"/>
      <c r="D38" s="138"/>
      <c r="E38" s="125"/>
      <c r="F38" s="118"/>
      <c r="G38" s="119"/>
    </row>
    <row r="39" spans="2:7" x14ac:dyDescent="0.2">
      <c r="B39" s="127"/>
      <c r="C39" s="136"/>
      <c r="D39" s="139"/>
      <c r="E39" s="137"/>
      <c r="F39" s="121"/>
      <c r="G39" s="122"/>
    </row>
    <row r="40" spans="2:7" x14ac:dyDescent="0.2">
      <c r="B40" s="2" t="s">
        <v>21</v>
      </c>
    </row>
  </sheetData>
  <sheetProtection password="CDFA" sheet="1" objects="1" scenarios="1" selectLockedCells="1"/>
  <phoneticPr fontId="0" type="noConversion"/>
  <conditionalFormatting sqref="B6:B36">
    <cfRule type="expression" dxfId="2" priority="4" stopIfTrue="1">
      <formula>AND($W6=1,$W$40=1)</formula>
    </cfRule>
  </conditionalFormatting>
  <conditionalFormatting sqref="E23:E39">
    <cfRule type="expression" dxfId="1" priority="2" stopIfTrue="1">
      <formula>AND($W23=1,$W$40=1)</formula>
    </cfRule>
  </conditionalFormatting>
  <conditionalFormatting sqref="C9:D39">
    <cfRule type="expression" dxfId="0" priority="1" stopIfTrue="1">
      <formula>AND($W9=1,$W$40=1)</formula>
    </cfRule>
  </conditionalFormatting>
  <pageMargins left="0.59055118110236227" right="0.39370078740157483" top="0.27559055118110237" bottom="0.39370078740157483" header="3.937007874015748E-2" footer="0.27559055118110237"/>
  <pageSetup paperSize="9" scale="60" orientation="portrait" horizontalDpi="300" verticalDpi="300" r:id="rId1"/>
  <headerFooter>
    <oddFooter>&amp;L&amp;5&amp;F - &amp;A&amp;R&amp;5V.2.1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46"/>
  <sheetViews>
    <sheetView showGridLines="0" showRowColHeaders="0" zoomScaleNormal="100" workbookViewId="0">
      <selection activeCell="B8" sqref="B8:D8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47" width="3.7109375" style="2"/>
    <col min="48" max="48" width="20.7109375" style="131" hidden="1" customWidth="1"/>
    <col min="49" max="49" width="20.7109375" style="124" hidden="1" customWidth="1"/>
    <col min="50" max="50" width="1.7109375" style="131" hidden="1" customWidth="1"/>
    <col min="51" max="51" width="12.7109375" style="141" hidden="1" customWidth="1"/>
    <col min="52" max="16384" width="3.7109375" style="2"/>
  </cols>
  <sheetData>
    <row r="1" spans="1:51" ht="21" customHeight="1" x14ac:dyDescent="0.2">
      <c r="B1" s="1"/>
    </row>
    <row r="2" spans="1:51" ht="21" customHeight="1" x14ac:dyDescent="0.2">
      <c r="D2" s="19" t="s">
        <v>66</v>
      </c>
      <c r="O2" s="7" t="s">
        <v>57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1:51" ht="21" customHeight="1" x14ac:dyDescent="0.25">
      <c r="B3" s="173" t="s">
        <v>222</v>
      </c>
      <c r="O3" s="282" t="str">
        <f>CONCATENATE('Reisekosten (R)'!E6,", ",'Reisekosten (R)'!E7)</f>
        <v>Nachname, Vorname</v>
      </c>
      <c r="P3" s="282"/>
      <c r="Q3" s="282"/>
      <c r="R3" s="282"/>
      <c r="S3" s="282"/>
      <c r="T3" s="282"/>
      <c r="U3" s="282"/>
      <c r="V3" s="282"/>
      <c r="W3" s="282"/>
      <c r="X3" s="282"/>
      <c r="Y3" s="282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1:51" ht="21" customHeight="1" x14ac:dyDescent="0.2">
      <c r="D4" s="17" t="s">
        <v>56</v>
      </c>
      <c r="F4" s="1"/>
      <c r="K4" s="1"/>
      <c r="O4" s="43" t="s">
        <v>129</v>
      </c>
      <c r="P4" s="285">
        <f>'Reisekosten (R)'!K13</f>
        <v>43983</v>
      </c>
      <c r="Q4" s="286"/>
      <c r="R4" s="286"/>
      <c r="S4" s="286"/>
      <c r="T4" s="9"/>
      <c r="U4" s="9" t="s">
        <v>128</v>
      </c>
      <c r="V4" s="285">
        <f>'Reisekosten (R)'!S13</f>
        <v>44012</v>
      </c>
      <c r="W4" s="286"/>
      <c r="X4" s="286"/>
      <c r="Y4" s="286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1:51" s="5" customFormat="1" ht="6" customHeight="1" x14ac:dyDescent="0.2">
      <c r="Q5" s="9"/>
      <c r="Z5" s="35"/>
      <c r="AA5" s="41"/>
      <c r="AB5" s="36"/>
      <c r="AC5" s="36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1:51" s="5" customFormat="1" ht="21" customHeight="1" x14ac:dyDescent="0.2">
      <c r="B6" s="286" t="s">
        <v>39</v>
      </c>
      <c r="C6" s="286"/>
      <c r="D6" s="286"/>
      <c r="E6" s="9" t="s">
        <v>59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47"/>
      <c r="S6" s="47"/>
      <c r="T6" s="174" t="s">
        <v>206</v>
      </c>
      <c r="U6" s="288" t="s">
        <v>155</v>
      </c>
      <c r="V6" s="288"/>
      <c r="W6" s="288"/>
      <c r="X6" s="288"/>
      <c r="Y6" s="288"/>
      <c r="Z6" s="35"/>
      <c r="AA6" s="41"/>
      <c r="AB6" s="32" t="s">
        <v>44</v>
      </c>
      <c r="AC6" s="32" t="s">
        <v>44</v>
      </c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1:51" s="5" customFormat="1" ht="21" customHeight="1" thickBot="1" x14ac:dyDescent="0.25">
      <c r="B7" s="18"/>
      <c r="C7" s="18"/>
      <c r="D7" s="18"/>
      <c r="E7" s="18" t="s">
        <v>58</v>
      </c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42"/>
      <c r="R7" s="42"/>
      <c r="S7" s="42"/>
      <c r="T7" s="48" t="s">
        <v>207</v>
      </c>
      <c r="U7" s="287" t="s">
        <v>34</v>
      </c>
      <c r="V7" s="287"/>
      <c r="W7" s="287" t="s">
        <v>79</v>
      </c>
      <c r="X7" s="287"/>
      <c r="Y7" s="287"/>
      <c r="Z7" s="35"/>
      <c r="AA7" s="41" t="s">
        <v>34</v>
      </c>
      <c r="AB7" s="36" t="s">
        <v>71</v>
      </c>
      <c r="AC7" s="36" t="s">
        <v>72</v>
      </c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1:51" s="5" customFormat="1" ht="21" customHeight="1" thickBot="1" x14ac:dyDescent="0.25">
      <c r="A8" s="150" t="s">
        <v>158</v>
      </c>
      <c r="B8" s="270"/>
      <c r="C8" s="271"/>
      <c r="D8" s="272"/>
      <c r="E8" s="273"/>
      <c r="F8" s="274"/>
      <c r="G8" s="274"/>
      <c r="H8" s="274"/>
      <c r="I8" s="274"/>
      <c r="J8" s="274"/>
      <c r="K8" s="274"/>
      <c r="L8" s="274"/>
      <c r="M8" s="274"/>
      <c r="N8" s="274"/>
      <c r="O8" s="274"/>
      <c r="P8" s="274"/>
      <c r="Q8" s="274"/>
      <c r="R8" s="274"/>
      <c r="S8" s="275"/>
      <c r="T8" s="39" t="s">
        <v>157</v>
      </c>
      <c r="U8" s="281"/>
      <c r="V8" s="281"/>
      <c r="W8" s="279" t="str">
        <f>IF(T8="K",U8*0.3,IF(T8="B","",IF(T8="P","","")))</f>
        <v/>
      </c>
      <c r="X8" s="280"/>
      <c r="Y8" s="280"/>
      <c r="Z8" s="35"/>
      <c r="AA8" s="41">
        <f>U8</f>
        <v>0</v>
      </c>
      <c r="AB8" s="40" t="str">
        <f>W8</f>
        <v/>
      </c>
      <c r="AC8" s="40"/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1:51" s="5" customFormat="1" ht="21" customHeight="1" thickBot="1" x14ac:dyDescent="0.25">
      <c r="A9" s="150"/>
      <c r="B9" s="266"/>
      <c r="C9" s="266"/>
      <c r="D9" s="267"/>
      <c r="E9" s="268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46"/>
      <c r="U9" s="266"/>
      <c r="V9" s="267"/>
      <c r="W9" s="276"/>
      <c r="X9" s="277"/>
      <c r="Y9" s="278"/>
      <c r="Z9" s="35"/>
      <c r="AA9" s="41"/>
      <c r="AB9" s="40"/>
      <c r="AC9" s="40">
        <f>W9</f>
        <v>0</v>
      </c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1:51" s="5" customFormat="1" ht="21" customHeight="1" thickBot="1" x14ac:dyDescent="0.25">
      <c r="A10" s="150" t="s">
        <v>159</v>
      </c>
      <c r="B10" s="270"/>
      <c r="C10" s="271"/>
      <c r="D10" s="272"/>
      <c r="E10" s="273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5"/>
      <c r="T10" s="39" t="s">
        <v>157</v>
      </c>
      <c r="U10" s="281"/>
      <c r="V10" s="281"/>
      <c r="W10" s="279" t="str">
        <f>IF(T10="K",U10*0.3,(IF(T10="B","",IF(T10="P","",""))))</f>
        <v/>
      </c>
      <c r="X10" s="280"/>
      <c r="Y10" s="280"/>
      <c r="Z10" s="35"/>
      <c r="AA10" s="41">
        <f>U10</f>
        <v>0</v>
      </c>
      <c r="AB10" s="40" t="str">
        <f>W10</f>
        <v/>
      </c>
      <c r="AC10" s="40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1:51" s="5" customFormat="1" ht="21" customHeight="1" thickBot="1" x14ac:dyDescent="0.25">
      <c r="A11" s="150"/>
      <c r="B11" s="266"/>
      <c r="C11" s="266"/>
      <c r="D11" s="267"/>
      <c r="E11" s="268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46"/>
      <c r="U11" s="266"/>
      <c r="V11" s="267"/>
      <c r="W11" s="276"/>
      <c r="X11" s="277"/>
      <c r="Y11" s="278"/>
      <c r="Z11" s="35"/>
      <c r="AA11" s="41"/>
      <c r="AB11" s="40"/>
      <c r="AC11" s="40">
        <f>W11</f>
        <v>0</v>
      </c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1:51" s="5" customFormat="1" ht="21" customHeight="1" thickBot="1" x14ac:dyDescent="0.25">
      <c r="A12" s="150" t="s">
        <v>160</v>
      </c>
      <c r="B12" s="270"/>
      <c r="C12" s="271"/>
      <c r="D12" s="272"/>
      <c r="E12" s="273"/>
      <c r="F12" s="274"/>
      <c r="G12" s="274"/>
      <c r="H12" s="274"/>
      <c r="I12" s="274"/>
      <c r="J12" s="274"/>
      <c r="K12" s="274"/>
      <c r="L12" s="274"/>
      <c r="M12" s="274"/>
      <c r="N12" s="274"/>
      <c r="O12" s="274"/>
      <c r="P12" s="274"/>
      <c r="Q12" s="274"/>
      <c r="R12" s="274"/>
      <c r="S12" s="275"/>
      <c r="T12" s="39" t="s">
        <v>157</v>
      </c>
      <c r="U12" s="281"/>
      <c r="V12" s="281"/>
      <c r="W12" s="279" t="str">
        <f>IF(T12="K",U12*0.3,(IF(T12="B","",IF(T12="P","",""))))</f>
        <v/>
      </c>
      <c r="X12" s="280"/>
      <c r="Y12" s="280"/>
      <c r="Z12" s="35"/>
      <c r="AA12" s="41">
        <f>U12</f>
        <v>0</v>
      </c>
      <c r="AB12" s="40" t="str">
        <f>W12</f>
        <v/>
      </c>
      <c r="AC12" s="40"/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1:51" s="5" customFormat="1" ht="21" customHeight="1" thickBot="1" x14ac:dyDescent="0.25">
      <c r="A13" s="150"/>
      <c r="B13" s="266"/>
      <c r="C13" s="266"/>
      <c r="D13" s="267"/>
      <c r="E13" s="268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46"/>
      <c r="U13" s="266"/>
      <c r="V13" s="267"/>
      <c r="W13" s="276"/>
      <c r="X13" s="277"/>
      <c r="Y13" s="278"/>
      <c r="Z13" s="35"/>
      <c r="AA13" s="41"/>
      <c r="AB13" s="40"/>
      <c r="AC13" s="40">
        <f>W13</f>
        <v>0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1:51" s="5" customFormat="1" ht="21" customHeight="1" thickBot="1" x14ac:dyDescent="0.25">
      <c r="A14" s="150" t="s">
        <v>161</v>
      </c>
      <c r="B14" s="270"/>
      <c r="C14" s="271"/>
      <c r="D14" s="272"/>
      <c r="E14" s="273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5"/>
      <c r="T14" s="39" t="s">
        <v>157</v>
      </c>
      <c r="U14" s="281"/>
      <c r="V14" s="281"/>
      <c r="W14" s="279" t="str">
        <f>IF(T14="K",U14*0.3,(IF(T14="B","",IF(T14="P","",""))))</f>
        <v/>
      </c>
      <c r="X14" s="280"/>
      <c r="Y14" s="280"/>
      <c r="Z14" s="35"/>
      <c r="AA14" s="41">
        <f>U14</f>
        <v>0</v>
      </c>
      <c r="AB14" s="40" t="str">
        <f>W14</f>
        <v/>
      </c>
      <c r="AC14" s="40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1:51" s="5" customFormat="1" ht="21" customHeight="1" thickBot="1" x14ac:dyDescent="0.25">
      <c r="A15" s="150"/>
      <c r="B15" s="266"/>
      <c r="C15" s="266"/>
      <c r="D15" s="267"/>
      <c r="E15" s="268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46"/>
      <c r="U15" s="266"/>
      <c r="V15" s="267"/>
      <c r="W15" s="276"/>
      <c r="X15" s="277"/>
      <c r="Y15" s="278"/>
      <c r="Z15" s="35"/>
      <c r="AA15" s="41"/>
      <c r="AB15" s="40"/>
      <c r="AC15" s="40">
        <f>W15</f>
        <v>0</v>
      </c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1:51" s="5" customFormat="1" ht="21" customHeight="1" thickBot="1" x14ac:dyDescent="0.25">
      <c r="A16" s="150" t="s">
        <v>162</v>
      </c>
      <c r="B16" s="270"/>
      <c r="C16" s="271"/>
      <c r="D16" s="272"/>
      <c r="E16" s="273"/>
      <c r="F16" s="274"/>
      <c r="G16" s="274"/>
      <c r="H16" s="274"/>
      <c r="I16" s="274"/>
      <c r="J16" s="274"/>
      <c r="K16" s="274"/>
      <c r="L16" s="274"/>
      <c r="M16" s="274"/>
      <c r="N16" s="274"/>
      <c r="O16" s="274"/>
      <c r="P16" s="274"/>
      <c r="Q16" s="274"/>
      <c r="R16" s="274"/>
      <c r="S16" s="275"/>
      <c r="T16" s="39"/>
      <c r="U16" s="281"/>
      <c r="V16" s="281"/>
      <c r="W16" s="279" t="str">
        <f>IF(T16="K",U16*0.3,(IF(T16="B","",IF(T16="P","",""))))</f>
        <v/>
      </c>
      <c r="X16" s="280"/>
      <c r="Y16" s="280"/>
      <c r="Z16" s="35"/>
      <c r="AA16" s="41">
        <f>U16</f>
        <v>0</v>
      </c>
      <c r="AB16" s="40" t="str">
        <f>W16</f>
        <v/>
      </c>
      <c r="AC16" s="40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1:51" s="5" customFormat="1" ht="21" customHeight="1" thickBot="1" x14ac:dyDescent="0.25">
      <c r="A17" s="150"/>
      <c r="B17" s="266"/>
      <c r="C17" s="266"/>
      <c r="D17" s="267"/>
      <c r="E17" s="268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  <c r="T17" s="46"/>
      <c r="U17" s="266"/>
      <c r="V17" s="267"/>
      <c r="W17" s="276"/>
      <c r="X17" s="277"/>
      <c r="Y17" s="278"/>
      <c r="Z17" s="35"/>
      <c r="AA17" s="41"/>
      <c r="AB17" s="40"/>
      <c r="AC17" s="40">
        <f>W17</f>
        <v>0</v>
      </c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1:51" s="5" customFormat="1" ht="21" customHeight="1" thickBot="1" x14ac:dyDescent="0.25">
      <c r="A18" s="150" t="s">
        <v>163</v>
      </c>
      <c r="B18" s="270"/>
      <c r="C18" s="271"/>
      <c r="D18" s="272"/>
      <c r="E18" s="273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5"/>
      <c r="T18" s="39"/>
      <c r="U18" s="281"/>
      <c r="V18" s="281"/>
      <c r="W18" s="279" t="str">
        <f>IF(T18="K",U18*0.3,(IF(T18="B","",IF(T18="P","",""))))</f>
        <v/>
      </c>
      <c r="X18" s="280"/>
      <c r="Y18" s="280"/>
      <c r="Z18" s="35"/>
      <c r="AA18" s="41">
        <f>U18</f>
        <v>0</v>
      </c>
      <c r="AB18" s="40" t="str">
        <f>W18</f>
        <v/>
      </c>
      <c r="AC18" s="40"/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1:51" s="5" customFormat="1" ht="21" customHeight="1" thickBot="1" x14ac:dyDescent="0.25">
      <c r="A19" s="150"/>
      <c r="B19" s="266"/>
      <c r="C19" s="266"/>
      <c r="D19" s="267"/>
      <c r="E19" s="268"/>
      <c r="F19" s="269"/>
      <c r="G19" s="26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  <c r="T19" s="46"/>
      <c r="U19" s="266"/>
      <c r="V19" s="267"/>
      <c r="W19" s="276"/>
      <c r="X19" s="277"/>
      <c r="Y19" s="278"/>
      <c r="Z19" s="35"/>
      <c r="AA19" s="41"/>
      <c r="AB19" s="40"/>
      <c r="AC19" s="40">
        <f>W19</f>
        <v>0</v>
      </c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1:51" s="5" customFormat="1" ht="21" customHeight="1" thickBot="1" x14ac:dyDescent="0.25">
      <c r="A20" s="150" t="s">
        <v>164</v>
      </c>
      <c r="B20" s="270"/>
      <c r="C20" s="271"/>
      <c r="D20" s="272"/>
      <c r="E20" s="273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74"/>
      <c r="S20" s="275"/>
      <c r="T20" s="39"/>
      <c r="U20" s="281"/>
      <c r="V20" s="281"/>
      <c r="W20" s="279" t="str">
        <f>IF(T20="K",U20*0.3,(IF(T20="B","",IF(T20="P","",""))))</f>
        <v/>
      </c>
      <c r="X20" s="280"/>
      <c r="Y20" s="280"/>
      <c r="Z20" s="35"/>
      <c r="AA20" s="41">
        <f>U20</f>
        <v>0</v>
      </c>
      <c r="AB20" s="40" t="str">
        <f>W20</f>
        <v/>
      </c>
      <c r="AC20" s="40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1:51" s="5" customFormat="1" ht="21" customHeight="1" thickBot="1" x14ac:dyDescent="0.3">
      <c r="A21" s="150"/>
      <c r="B21" s="266"/>
      <c r="C21" s="266"/>
      <c r="D21" s="267"/>
      <c r="E21" s="268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46"/>
      <c r="U21" s="266"/>
      <c r="V21" s="267"/>
      <c r="W21" s="276"/>
      <c r="X21" s="277"/>
      <c r="Y21" s="278"/>
      <c r="Z21" s="35"/>
      <c r="AA21" s="41"/>
      <c r="AB21" s="40"/>
      <c r="AC21" s="40">
        <f>W21</f>
        <v>0</v>
      </c>
    </row>
    <row r="22" spans="1:51" s="5" customFormat="1" ht="21" customHeight="1" thickBot="1" x14ac:dyDescent="0.25">
      <c r="A22" s="150" t="s">
        <v>165</v>
      </c>
      <c r="B22" s="270"/>
      <c r="C22" s="271"/>
      <c r="D22" s="272"/>
      <c r="E22" s="273"/>
      <c r="F22" s="274"/>
      <c r="G22" s="274"/>
      <c r="H22" s="274"/>
      <c r="I22" s="274"/>
      <c r="J22" s="274"/>
      <c r="K22" s="274"/>
      <c r="L22" s="274"/>
      <c r="M22" s="274"/>
      <c r="N22" s="274"/>
      <c r="O22" s="274"/>
      <c r="P22" s="274"/>
      <c r="Q22" s="274"/>
      <c r="R22" s="274"/>
      <c r="S22" s="275"/>
      <c r="T22" s="39"/>
      <c r="U22" s="281"/>
      <c r="V22" s="281"/>
      <c r="W22" s="279" t="str">
        <f>IF(T22="K",U22*0.3,(IF(T22="B","",IF(T22="P","",""))))</f>
        <v/>
      </c>
      <c r="X22" s="280"/>
      <c r="Y22" s="280"/>
      <c r="Z22" s="35"/>
      <c r="AA22" s="41">
        <f>U22</f>
        <v>0</v>
      </c>
      <c r="AB22" s="40" t="str">
        <f>W22</f>
        <v/>
      </c>
      <c r="AC22" s="40"/>
      <c r="AV22" s="128"/>
      <c r="AW22" s="128"/>
      <c r="AX22" s="132"/>
      <c r="AY22" s="130"/>
    </row>
    <row r="23" spans="1:51" s="5" customFormat="1" ht="21" customHeight="1" thickBot="1" x14ac:dyDescent="0.25">
      <c r="A23" s="150"/>
      <c r="B23" s="266"/>
      <c r="C23" s="266"/>
      <c r="D23" s="267"/>
      <c r="E23" s="268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  <c r="T23" s="46"/>
      <c r="U23" s="266"/>
      <c r="V23" s="267"/>
      <c r="W23" s="276"/>
      <c r="X23" s="277"/>
      <c r="Y23" s="278"/>
      <c r="Z23" s="35"/>
      <c r="AA23" s="41"/>
      <c r="AB23" s="40"/>
      <c r="AC23" s="40">
        <f>W23</f>
        <v>0</v>
      </c>
      <c r="AV23" s="128"/>
      <c r="AW23" s="128"/>
      <c r="AX23" s="132"/>
      <c r="AY23" s="130"/>
    </row>
    <row r="24" spans="1:51" s="5" customFormat="1" ht="21" customHeight="1" thickBot="1" x14ac:dyDescent="0.25">
      <c r="A24" s="150" t="s">
        <v>166</v>
      </c>
      <c r="B24" s="270"/>
      <c r="C24" s="271"/>
      <c r="D24" s="272"/>
      <c r="E24" s="273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5"/>
      <c r="T24" s="39"/>
      <c r="U24" s="281"/>
      <c r="V24" s="281"/>
      <c r="W24" s="279" t="str">
        <f>IF(T24="K",U24*0.3,(IF(T24="B","",IF(T24="P","",""))))</f>
        <v/>
      </c>
      <c r="X24" s="280"/>
      <c r="Y24" s="280"/>
      <c r="Z24" s="35"/>
      <c r="AA24" s="41">
        <f>U24</f>
        <v>0</v>
      </c>
      <c r="AB24" s="40" t="str">
        <f>W24</f>
        <v/>
      </c>
      <c r="AC24" s="40"/>
      <c r="AV24" s="128"/>
      <c r="AW24" s="128"/>
      <c r="AX24" s="132"/>
      <c r="AY24" s="130"/>
    </row>
    <row r="25" spans="1:51" s="5" customFormat="1" ht="21" customHeight="1" thickBot="1" x14ac:dyDescent="0.25">
      <c r="A25" s="150"/>
      <c r="B25" s="266"/>
      <c r="C25" s="266"/>
      <c r="D25" s="267"/>
      <c r="E25" s="268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46"/>
      <c r="U25" s="266"/>
      <c r="V25" s="267"/>
      <c r="W25" s="276"/>
      <c r="X25" s="277"/>
      <c r="Y25" s="278"/>
      <c r="Z25" s="35"/>
      <c r="AA25" s="41"/>
      <c r="AB25" s="40"/>
      <c r="AC25" s="40">
        <f>W25</f>
        <v>0</v>
      </c>
      <c r="AV25" s="128"/>
      <c r="AW25" s="128"/>
      <c r="AX25" s="142"/>
      <c r="AY25" s="143"/>
    </row>
    <row r="26" spans="1:51" s="5" customFormat="1" ht="21" customHeight="1" thickBot="1" x14ac:dyDescent="0.25">
      <c r="A26" s="150" t="s">
        <v>167</v>
      </c>
      <c r="B26" s="270"/>
      <c r="C26" s="271"/>
      <c r="D26" s="272"/>
      <c r="E26" s="273"/>
      <c r="F26" s="274"/>
      <c r="G26" s="274"/>
      <c r="H26" s="274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5"/>
      <c r="T26" s="39"/>
      <c r="U26" s="281"/>
      <c r="V26" s="281"/>
      <c r="W26" s="279" t="str">
        <f>IF(T26="K",U26*0.3,(IF(T26="B","",IF(T26="P","",""))))</f>
        <v/>
      </c>
      <c r="X26" s="280"/>
      <c r="Y26" s="280"/>
      <c r="Z26" s="35"/>
      <c r="AA26" s="41">
        <f>U26</f>
        <v>0</v>
      </c>
      <c r="AB26" s="40" t="str">
        <f>W26</f>
        <v/>
      </c>
      <c r="AC26" s="40"/>
      <c r="AV26" s="128"/>
      <c r="AW26" s="128"/>
      <c r="AX26" s="132"/>
      <c r="AY26" s="130"/>
    </row>
    <row r="27" spans="1:51" s="5" customFormat="1" ht="21" customHeight="1" thickBot="1" x14ac:dyDescent="0.25">
      <c r="A27" s="150"/>
      <c r="B27" s="266"/>
      <c r="C27" s="266"/>
      <c r="D27" s="267"/>
      <c r="E27" s="268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  <c r="T27" s="46"/>
      <c r="U27" s="266"/>
      <c r="V27" s="267"/>
      <c r="W27" s="276"/>
      <c r="X27" s="277"/>
      <c r="Y27" s="278"/>
      <c r="Z27" s="35"/>
      <c r="AA27" s="41"/>
      <c r="AB27" s="40"/>
      <c r="AC27" s="40">
        <f>W27</f>
        <v>0</v>
      </c>
      <c r="AV27" s="128"/>
      <c r="AW27" s="128"/>
      <c r="AX27" s="132"/>
      <c r="AY27" s="130"/>
    </row>
    <row r="28" spans="1:51" s="5" customFormat="1" ht="21" customHeight="1" thickBot="1" x14ac:dyDescent="0.25">
      <c r="A28" s="150" t="s">
        <v>168</v>
      </c>
      <c r="B28" s="270"/>
      <c r="C28" s="271"/>
      <c r="D28" s="272"/>
      <c r="E28" s="273"/>
      <c r="F28" s="274"/>
      <c r="G28" s="274"/>
      <c r="H28" s="274"/>
      <c r="I28" s="274"/>
      <c r="J28" s="274"/>
      <c r="K28" s="274"/>
      <c r="L28" s="274"/>
      <c r="M28" s="274"/>
      <c r="N28" s="274"/>
      <c r="O28" s="274"/>
      <c r="P28" s="274"/>
      <c r="Q28" s="274"/>
      <c r="R28" s="274"/>
      <c r="S28" s="275"/>
      <c r="T28" s="39"/>
      <c r="U28" s="281"/>
      <c r="V28" s="281"/>
      <c r="W28" s="279" t="str">
        <f>IF(T28="K",U28*0.3,(IF(T28="B","",IF(T28="P","",""))))</f>
        <v/>
      </c>
      <c r="X28" s="280"/>
      <c r="Y28" s="280"/>
      <c r="Z28" s="35"/>
      <c r="AA28" s="41">
        <f>U28</f>
        <v>0</v>
      </c>
      <c r="AB28" s="40" t="str">
        <f>W28</f>
        <v/>
      </c>
      <c r="AC28" s="40"/>
      <c r="AV28" s="128"/>
      <c r="AW28" s="128"/>
      <c r="AX28" s="132"/>
      <c r="AY28" s="130"/>
    </row>
    <row r="29" spans="1:51" s="5" customFormat="1" ht="21" customHeight="1" thickBot="1" x14ac:dyDescent="0.25">
      <c r="A29" s="150"/>
      <c r="B29" s="266"/>
      <c r="C29" s="266"/>
      <c r="D29" s="267"/>
      <c r="E29" s="268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  <c r="T29" s="46"/>
      <c r="U29" s="266"/>
      <c r="V29" s="267"/>
      <c r="W29" s="276"/>
      <c r="X29" s="277"/>
      <c r="Y29" s="278"/>
      <c r="Z29" s="35"/>
      <c r="AA29" s="41"/>
      <c r="AB29" s="40"/>
      <c r="AC29" s="40">
        <f>W29</f>
        <v>0</v>
      </c>
      <c r="AV29" s="128"/>
      <c r="AW29" s="128"/>
      <c r="AX29" s="132"/>
      <c r="AY29" s="130"/>
    </row>
    <row r="30" spans="1:51" s="5" customFormat="1" ht="21" customHeight="1" thickBot="1" x14ac:dyDescent="0.25">
      <c r="A30" s="150" t="s">
        <v>169</v>
      </c>
      <c r="B30" s="270"/>
      <c r="C30" s="271"/>
      <c r="D30" s="272"/>
      <c r="E30" s="273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4"/>
      <c r="Q30" s="274"/>
      <c r="R30" s="274"/>
      <c r="S30" s="275"/>
      <c r="T30" s="39"/>
      <c r="U30" s="281"/>
      <c r="V30" s="281"/>
      <c r="W30" s="279" t="str">
        <f>IF(T30="K",U30*0.3,(IF(T30="B","",IF(T30="P","",""))))</f>
        <v/>
      </c>
      <c r="X30" s="280"/>
      <c r="Y30" s="280"/>
      <c r="Z30" s="35"/>
      <c r="AA30" s="41">
        <f>U30</f>
        <v>0</v>
      </c>
      <c r="AB30" s="40" t="str">
        <f>W30</f>
        <v/>
      </c>
      <c r="AC30" s="40"/>
      <c r="AV30" s="128"/>
      <c r="AW30" s="128"/>
      <c r="AX30" s="144"/>
      <c r="AY30" s="145"/>
    </row>
    <row r="31" spans="1:51" s="5" customFormat="1" ht="21" customHeight="1" thickBot="1" x14ac:dyDescent="0.25">
      <c r="A31" s="150"/>
      <c r="B31" s="266"/>
      <c r="C31" s="266"/>
      <c r="D31" s="267"/>
      <c r="E31" s="268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  <c r="T31" s="46"/>
      <c r="U31" s="266"/>
      <c r="V31" s="267"/>
      <c r="W31" s="276"/>
      <c r="X31" s="277"/>
      <c r="Y31" s="278"/>
      <c r="Z31" s="35"/>
      <c r="AA31" s="41"/>
      <c r="AB31" s="40"/>
      <c r="AC31" s="40">
        <f>W31</f>
        <v>0</v>
      </c>
      <c r="AV31" s="128"/>
      <c r="AW31" s="128"/>
      <c r="AX31" s="142"/>
      <c r="AY31" s="143"/>
    </row>
    <row r="32" spans="1:51" s="5" customFormat="1" ht="21" customHeight="1" thickBot="1" x14ac:dyDescent="0.25">
      <c r="A32" s="150" t="s">
        <v>170</v>
      </c>
      <c r="B32" s="270"/>
      <c r="C32" s="271"/>
      <c r="D32" s="272"/>
      <c r="E32" s="273"/>
      <c r="F32" s="274"/>
      <c r="G32" s="274"/>
      <c r="H32" s="274"/>
      <c r="I32" s="274"/>
      <c r="J32" s="274"/>
      <c r="K32" s="274"/>
      <c r="L32" s="274"/>
      <c r="M32" s="274"/>
      <c r="N32" s="274"/>
      <c r="O32" s="274"/>
      <c r="P32" s="274"/>
      <c r="Q32" s="274"/>
      <c r="R32" s="274"/>
      <c r="S32" s="275"/>
      <c r="T32" s="39"/>
      <c r="U32" s="281"/>
      <c r="V32" s="281"/>
      <c r="W32" s="279" t="str">
        <f>IF(T32="K",U32*0.3,(IF(T32="B","",IF(T32="P","",""))))</f>
        <v/>
      </c>
      <c r="X32" s="280"/>
      <c r="Y32" s="280"/>
      <c r="Z32" s="35"/>
      <c r="AA32" s="41">
        <f>U32</f>
        <v>0</v>
      </c>
      <c r="AB32" s="40" t="str">
        <f>W32</f>
        <v/>
      </c>
      <c r="AC32" s="40"/>
      <c r="AV32" s="128"/>
      <c r="AW32" s="128"/>
      <c r="AX32" s="142"/>
      <c r="AY32" s="143"/>
    </row>
    <row r="33" spans="1:51" s="5" customFormat="1" ht="21" customHeight="1" thickBot="1" x14ac:dyDescent="0.25">
      <c r="A33" s="150"/>
      <c r="B33" s="266"/>
      <c r="C33" s="266"/>
      <c r="D33" s="267"/>
      <c r="E33" s="268"/>
      <c r="F33" s="269"/>
      <c r="G33" s="269"/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  <c r="T33" s="46"/>
      <c r="U33" s="266"/>
      <c r="V33" s="267"/>
      <c r="W33" s="276"/>
      <c r="X33" s="277"/>
      <c r="Y33" s="278"/>
      <c r="Z33" s="35"/>
      <c r="AA33" s="41"/>
      <c r="AB33" s="40"/>
      <c r="AC33" s="40">
        <f>W33</f>
        <v>0</v>
      </c>
      <c r="AV33" s="128"/>
      <c r="AW33" s="128"/>
      <c r="AX33" s="142"/>
      <c r="AY33" s="143"/>
    </row>
    <row r="34" spans="1:51" s="5" customFormat="1" ht="21" customHeight="1" thickBot="1" x14ac:dyDescent="0.25">
      <c r="A34" s="150" t="s">
        <v>212</v>
      </c>
      <c r="B34" s="270"/>
      <c r="C34" s="271"/>
      <c r="D34" s="272"/>
      <c r="E34" s="273"/>
      <c r="F34" s="274"/>
      <c r="G34" s="274"/>
      <c r="H34" s="274"/>
      <c r="I34" s="274"/>
      <c r="J34" s="274"/>
      <c r="K34" s="274"/>
      <c r="L34" s="274"/>
      <c r="M34" s="274"/>
      <c r="N34" s="274"/>
      <c r="O34" s="274"/>
      <c r="P34" s="274"/>
      <c r="Q34" s="274"/>
      <c r="R34" s="274"/>
      <c r="S34" s="275"/>
      <c r="T34" s="39"/>
      <c r="U34" s="281"/>
      <c r="V34" s="281"/>
      <c r="W34" s="279" t="str">
        <f>IF(T34="K",U34*0.3,(IF(T34="B","",IF(T34="P","",""))))</f>
        <v/>
      </c>
      <c r="X34" s="280"/>
      <c r="Y34" s="280"/>
      <c r="Z34" s="35"/>
      <c r="AA34" s="41">
        <f>U34</f>
        <v>0</v>
      </c>
      <c r="AB34" s="40" t="str">
        <f>W34</f>
        <v/>
      </c>
      <c r="AC34" s="40"/>
      <c r="AV34" s="128"/>
      <c r="AW34" s="128"/>
      <c r="AX34" s="142"/>
      <c r="AY34" s="143"/>
    </row>
    <row r="35" spans="1:51" s="5" customFormat="1" ht="21" customHeight="1" thickBot="1" x14ac:dyDescent="0.25">
      <c r="A35" s="150"/>
      <c r="B35" s="266"/>
      <c r="C35" s="266"/>
      <c r="D35" s="267"/>
      <c r="E35" s="268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46"/>
      <c r="U35" s="266"/>
      <c r="V35" s="267"/>
      <c r="W35" s="276"/>
      <c r="X35" s="277"/>
      <c r="Y35" s="278"/>
      <c r="Z35" s="35"/>
      <c r="AA35" s="41"/>
      <c r="AB35" s="40"/>
      <c r="AC35" s="40">
        <f>W35</f>
        <v>0</v>
      </c>
      <c r="AV35" s="128"/>
      <c r="AW35" s="128"/>
      <c r="AX35" s="132"/>
      <c r="AY35" s="130"/>
    </row>
    <row r="36" spans="1:51" s="5" customFormat="1" ht="21" customHeight="1" x14ac:dyDescent="0.2">
      <c r="B36" s="10" t="s">
        <v>65</v>
      </c>
      <c r="Z36" s="35"/>
      <c r="AA36" s="41"/>
      <c r="AB36" s="36"/>
      <c r="AC36" s="36"/>
      <c r="AV36" s="128"/>
      <c r="AW36" s="128"/>
      <c r="AX36" s="131"/>
      <c r="AY36" s="141"/>
    </row>
    <row r="37" spans="1:51" s="5" customFormat="1" ht="21" customHeight="1" x14ac:dyDescent="0.2">
      <c r="F37" s="49" t="s">
        <v>80</v>
      </c>
      <c r="S37" s="9"/>
      <c r="T37" s="9"/>
      <c r="U37" s="43"/>
      <c r="V37" s="43"/>
      <c r="W37" s="235">
        <f>AC37</f>
        <v>0</v>
      </c>
      <c r="X37" s="235"/>
      <c r="Y37" s="235"/>
      <c r="Z37" s="35"/>
      <c r="AA37" s="41"/>
      <c r="AB37" s="36"/>
      <c r="AC37" s="36">
        <f t="array" ref="AC37">SUM(IF($T$8:$T$34="B",$AC$9:$AC$35,0))</f>
        <v>0</v>
      </c>
      <c r="AV37" s="128"/>
      <c r="AW37" s="128"/>
      <c r="AX37" s="131"/>
      <c r="AY37" s="141"/>
    </row>
    <row r="38" spans="1:51" s="5" customFormat="1" ht="21" customHeight="1" x14ac:dyDescent="0.2">
      <c r="F38" s="5" t="s">
        <v>73</v>
      </c>
      <c r="S38" s="283">
        <f>AA38</f>
        <v>0</v>
      </c>
      <c r="T38" s="284"/>
      <c r="U38" s="282" t="s">
        <v>35</v>
      </c>
      <c r="V38" s="282"/>
      <c r="W38" s="235">
        <f>AB38</f>
        <v>0</v>
      </c>
      <c r="X38" s="235"/>
      <c r="Y38" s="235"/>
      <c r="Z38" s="35"/>
      <c r="AA38" s="41">
        <f t="array" ref="AA38">SUM(IF($T$8:$T$34="K",$AA$8:$AA$34,0))</f>
        <v>0</v>
      </c>
      <c r="AB38" s="36">
        <f t="array" ref="AB38">SUM(IF($T$8:$T$34="K",$AB$8:$AB$34,0))</f>
        <v>0</v>
      </c>
      <c r="AC38" s="36"/>
      <c r="AV38" s="128"/>
      <c r="AW38" s="128"/>
      <c r="AX38" s="131"/>
      <c r="AY38" s="141"/>
    </row>
    <row r="39" spans="1:51" ht="21" customHeight="1" x14ac:dyDescent="0.2">
      <c r="F39" s="5" t="s">
        <v>75</v>
      </c>
      <c r="S39" s="283">
        <f>AA39</f>
        <v>0</v>
      </c>
      <c r="T39" s="284"/>
      <c r="U39" s="282" t="s">
        <v>34</v>
      </c>
      <c r="V39" s="282"/>
      <c r="W39" s="235">
        <f>MIN(AC39,0.3*S39)</f>
        <v>0</v>
      </c>
      <c r="X39" s="235"/>
      <c r="Y39" s="235"/>
      <c r="AA39" s="41">
        <f t="array" ref="AA39">SUM(IF($T$8:$T$34="P",$AA$8:$AA$34,0))</f>
        <v>0</v>
      </c>
      <c r="AC39" s="36">
        <f t="array" ref="AC39">SUM(IF($T$8:$T$34="P",$AC$9:$AC$35,0))</f>
        <v>0</v>
      </c>
      <c r="AV39" s="128"/>
      <c r="AW39" s="128"/>
    </row>
    <row r="40" spans="1:51" ht="21" customHeight="1" x14ac:dyDescent="0.2">
      <c r="AV40" s="132"/>
      <c r="AW40" s="133"/>
      <c r="AX40" s="132"/>
      <c r="AY40" s="130"/>
    </row>
    <row r="41" spans="1:51" ht="21" customHeight="1" x14ac:dyDescent="0.2">
      <c r="AV41" s="132"/>
      <c r="AW41" s="133"/>
      <c r="AX41" s="132"/>
      <c r="AY41" s="130"/>
    </row>
    <row r="42" spans="1:51" ht="21" customHeight="1" x14ac:dyDescent="0.2">
      <c r="AV42" s="132"/>
      <c r="AW42" s="133"/>
      <c r="AX42" s="132"/>
      <c r="AY42" s="130"/>
    </row>
    <row r="43" spans="1:51" ht="21" customHeight="1" x14ac:dyDescent="0.2">
      <c r="AV43" s="132"/>
      <c r="AW43" s="133"/>
      <c r="AX43" s="132"/>
      <c r="AY43" s="130"/>
    </row>
    <row r="44" spans="1:51" ht="21" customHeight="1" x14ac:dyDescent="0.2">
      <c r="AV44" s="132"/>
      <c r="AW44" s="133"/>
      <c r="AX44" s="132"/>
      <c r="AY44" s="130"/>
    </row>
    <row r="45" spans="1:51" ht="21" customHeight="1" x14ac:dyDescent="0.2">
      <c r="AV45" s="132"/>
      <c r="AW45" s="133"/>
      <c r="AX45" s="132"/>
      <c r="AY45" s="130"/>
    </row>
    <row r="46" spans="1:51" ht="21" customHeight="1" x14ac:dyDescent="0.2">
      <c r="AV46" s="132"/>
      <c r="AW46" s="133"/>
      <c r="AX46" s="132"/>
      <c r="AY46" s="130"/>
    </row>
  </sheetData>
  <sheetProtection password="CAAD" sheet="1" selectLockedCells="1"/>
  <mergeCells count="126">
    <mergeCell ref="E24:S24"/>
    <mergeCell ref="U23:V23"/>
    <mergeCell ref="U25:V25"/>
    <mergeCell ref="B9:D9"/>
    <mergeCell ref="E10:S10"/>
    <mergeCell ref="B11:D11"/>
    <mergeCell ref="E11:S11"/>
    <mergeCell ref="B17:D17"/>
    <mergeCell ref="E17:S17"/>
    <mergeCell ref="B12:D12"/>
    <mergeCell ref="E9:S9"/>
    <mergeCell ref="B10:D10"/>
    <mergeCell ref="B13:D13"/>
    <mergeCell ref="B14:D14"/>
    <mergeCell ref="E14:S14"/>
    <mergeCell ref="E20:S20"/>
    <mergeCell ref="B20:D20"/>
    <mergeCell ref="B18:D18"/>
    <mergeCell ref="E18:S18"/>
    <mergeCell ref="B19:D19"/>
    <mergeCell ref="E19:S19"/>
    <mergeCell ref="E16:S16"/>
    <mergeCell ref="B15:D15"/>
    <mergeCell ref="B16:D16"/>
    <mergeCell ref="E15:S15"/>
    <mergeCell ref="O3:Y3"/>
    <mergeCell ref="P4:S4"/>
    <mergeCell ref="V4:Y4"/>
    <mergeCell ref="B8:D8"/>
    <mergeCell ref="B6:D6"/>
    <mergeCell ref="W7:Y7"/>
    <mergeCell ref="U8:V8"/>
    <mergeCell ref="U6:Y6"/>
    <mergeCell ref="E8:S8"/>
    <mergeCell ref="U7:V7"/>
    <mergeCell ref="U38:V38"/>
    <mergeCell ref="S39:T39"/>
    <mergeCell ref="U39:V39"/>
    <mergeCell ref="S38:T38"/>
    <mergeCell ref="W39:Y39"/>
    <mergeCell ref="W38:Y38"/>
    <mergeCell ref="B31:D31"/>
    <mergeCell ref="E31:S31"/>
    <mergeCell ref="U31:V31"/>
    <mergeCell ref="B35:D35"/>
    <mergeCell ref="E35:S35"/>
    <mergeCell ref="U35:V35"/>
    <mergeCell ref="B34:D34"/>
    <mergeCell ref="E34:S34"/>
    <mergeCell ref="U34:V34"/>
    <mergeCell ref="B32:D32"/>
    <mergeCell ref="B33:D33"/>
    <mergeCell ref="E32:S32"/>
    <mergeCell ref="U32:V32"/>
    <mergeCell ref="W32:Y32"/>
    <mergeCell ref="E33:S33"/>
    <mergeCell ref="U33:V33"/>
    <mergeCell ref="W33:Y33"/>
    <mergeCell ref="W26:Y26"/>
    <mergeCell ref="W11:Y11"/>
    <mergeCell ref="W8:Y8"/>
    <mergeCell ref="W9:Y9"/>
    <mergeCell ref="U14:V14"/>
    <mergeCell ref="U10:V10"/>
    <mergeCell ref="W10:Y10"/>
    <mergeCell ref="W14:Y14"/>
    <mergeCell ref="U13:V13"/>
    <mergeCell ref="U12:V12"/>
    <mergeCell ref="W12:Y12"/>
    <mergeCell ref="W13:Y13"/>
    <mergeCell ref="U9:V9"/>
    <mergeCell ref="U11:V11"/>
    <mergeCell ref="U15:V15"/>
    <mergeCell ref="W15:Y15"/>
    <mergeCell ref="U18:V18"/>
    <mergeCell ref="U16:V16"/>
    <mergeCell ref="W16:Y16"/>
    <mergeCell ref="W17:Y17"/>
    <mergeCell ref="E26:S26"/>
    <mergeCell ref="E25:S25"/>
    <mergeCell ref="U22:V22"/>
    <mergeCell ref="U21:V21"/>
    <mergeCell ref="W35:Y35"/>
    <mergeCell ref="W37:Y37"/>
    <mergeCell ref="W31:Y31"/>
    <mergeCell ref="W34:Y34"/>
    <mergeCell ref="U17:V17"/>
    <mergeCell ref="U29:V29"/>
    <mergeCell ref="U28:V28"/>
    <mergeCell ref="U26:V26"/>
    <mergeCell ref="W28:Y28"/>
    <mergeCell ref="U24:V24"/>
    <mergeCell ref="W27:Y27"/>
    <mergeCell ref="W29:Y29"/>
    <mergeCell ref="U27:V27"/>
    <mergeCell ref="U30:V30"/>
    <mergeCell ref="W18:Y18"/>
    <mergeCell ref="W20:Y20"/>
    <mergeCell ref="W22:Y22"/>
    <mergeCell ref="W24:Y24"/>
    <mergeCell ref="U20:V20"/>
    <mergeCell ref="U19:V19"/>
    <mergeCell ref="B27:D27"/>
    <mergeCell ref="B29:D29"/>
    <mergeCell ref="E29:S29"/>
    <mergeCell ref="B28:D28"/>
    <mergeCell ref="E28:S28"/>
    <mergeCell ref="B30:D30"/>
    <mergeCell ref="E13:S13"/>
    <mergeCell ref="E12:S12"/>
    <mergeCell ref="W23:Y23"/>
    <mergeCell ref="W25:Y25"/>
    <mergeCell ref="W21:Y21"/>
    <mergeCell ref="W30:Y30"/>
    <mergeCell ref="B26:D26"/>
    <mergeCell ref="B21:D21"/>
    <mergeCell ref="B24:D24"/>
    <mergeCell ref="B25:D25"/>
    <mergeCell ref="B22:D22"/>
    <mergeCell ref="E22:S22"/>
    <mergeCell ref="B23:D23"/>
    <mergeCell ref="E23:S23"/>
    <mergeCell ref="E21:S21"/>
    <mergeCell ref="E27:S27"/>
    <mergeCell ref="E30:S30"/>
    <mergeCell ref="W19:Y19"/>
  </mergeCells>
  <phoneticPr fontId="0" type="noConversion"/>
  <conditionalFormatting sqref="W9:Y9 W37:Y39 W31:Y31">
    <cfRule type="expression" dxfId="96" priority="50" stopIfTrue="1">
      <formula>AND(AB8&lt;&gt;0,AC9&lt;&gt;0,OR(T8="F",T8="K"))</formula>
    </cfRule>
  </conditionalFormatting>
  <conditionalFormatting sqref="U8:V8">
    <cfRule type="expression" dxfId="95" priority="49" stopIfTrue="1">
      <formula>AND(AA8&lt;&gt;0,T8="B")</formula>
    </cfRule>
  </conditionalFormatting>
  <conditionalFormatting sqref="W11:Y11">
    <cfRule type="expression" dxfId="94" priority="48" stopIfTrue="1">
      <formula>AND(AB10&lt;&gt;0,AC11&lt;&gt;0,OR(T10="F",T10="K"))</formula>
    </cfRule>
  </conditionalFormatting>
  <conditionalFormatting sqref="U10:V10">
    <cfRule type="expression" dxfId="93" priority="47" stopIfTrue="1">
      <formula>AND(AA10&lt;&gt;0,T10="B")</formula>
    </cfRule>
  </conditionalFormatting>
  <conditionalFormatting sqref="W13:Y13">
    <cfRule type="expression" dxfId="92" priority="46" stopIfTrue="1">
      <formula>AND(AB12&lt;&gt;0,AC13&lt;&gt;0,OR(T12="F",T12="K"))</formula>
    </cfRule>
  </conditionalFormatting>
  <conditionalFormatting sqref="U12:V12">
    <cfRule type="expression" dxfId="91" priority="45" stopIfTrue="1">
      <formula>AND(AA12&lt;&gt;0,T12="B")</formula>
    </cfRule>
  </conditionalFormatting>
  <conditionalFormatting sqref="W15:Y15">
    <cfRule type="expression" dxfId="90" priority="44" stopIfTrue="1">
      <formula>AND(AB14&lt;&gt;0,AC15&lt;&gt;0,OR(T14="F",T14="K"))</formula>
    </cfRule>
  </conditionalFormatting>
  <conditionalFormatting sqref="U14:V14">
    <cfRule type="expression" dxfId="89" priority="43" stopIfTrue="1">
      <formula>AND(AA14&lt;&gt;0,T14="B")</formula>
    </cfRule>
  </conditionalFormatting>
  <conditionalFormatting sqref="W17:Y17">
    <cfRule type="expression" dxfId="88" priority="42" stopIfTrue="1">
      <formula>AND(AB16&lt;&gt;0,AC17&lt;&gt;0,OR(T16="F",T16="K"))</formula>
    </cfRule>
  </conditionalFormatting>
  <conditionalFormatting sqref="U16:V16">
    <cfRule type="expression" dxfId="87" priority="41" stopIfTrue="1">
      <formula>AND(AA16&lt;&gt;0,T16="B")</formula>
    </cfRule>
  </conditionalFormatting>
  <conditionalFormatting sqref="W19:Y19">
    <cfRule type="expression" dxfId="86" priority="40" stopIfTrue="1">
      <formula>AND(AB18&lt;&gt;0,AC19&lt;&gt;0,OR(T18="F",T18="K"))</formula>
    </cfRule>
  </conditionalFormatting>
  <conditionalFormatting sqref="U18:V18">
    <cfRule type="expression" dxfId="85" priority="39" stopIfTrue="1">
      <formula>AND(AA18&lt;&gt;0,T18="B")</formula>
    </cfRule>
  </conditionalFormatting>
  <conditionalFormatting sqref="W21:Y21">
    <cfRule type="expression" dxfId="84" priority="38" stopIfTrue="1">
      <formula>AND(AB20&lt;&gt;0,AC21&lt;&gt;0,OR(T20="F",T20="K"))</formula>
    </cfRule>
  </conditionalFormatting>
  <conditionalFormatting sqref="U20:V20">
    <cfRule type="expression" dxfId="83" priority="37" stopIfTrue="1">
      <formula>AND(AA20&lt;&gt;0,T20="B")</formula>
    </cfRule>
  </conditionalFormatting>
  <conditionalFormatting sqref="W23:Y23">
    <cfRule type="expression" dxfId="82" priority="36" stopIfTrue="1">
      <formula>AND(AB22&lt;&gt;0,AC23&lt;&gt;0,OR(T22="F",T22="K"))</formula>
    </cfRule>
  </conditionalFormatting>
  <conditionalFormatting sqref="U22:V22">
    <cfRule type="expression" dxfId="81" priority="35" stopIfTrue="1">
      <formula>AND(AA22&lt;&gt;0,T22="B")</formula>
    </cfRule>
  </conditionalFormatting>
  <conditionalFormatting sqref="W25:Y25">
    <cfRule type="expression" dxfId="80" priority="34" stopIfTrue="1">
      <formula>AND(AB24&lt;&gt;0,AC25&lt;&gt;0,OR(T24="F",T24="K"))</formula>
    </cfRule>
  </conditionalFormatting>
  <conditionalFormatting sqref="U24:V24">
    <cfRule type="expression" dxfId="79" priority="33" stopIfTrue="1">
      <formula>AND(AA24&lt;&gt;0,T24="B")</formula>
    </cfRule>
  </conditionalFormatting>
  <conditionalFormatting sqref="W27:Y27">
    <cfRule type="expression" dxfId="78" priority="32" stopIfTrue="1">
      <formula>AND(AB26&lt;&gt;0,AC27&lt;&gt;0,OR(T26="F",T26="K"))</formula>
    </cfRule>
  </conditionalFormatting>
  <conditionalFormatting sqref="U26:V26">
    <cfRule type="expression" dxfId="77" priority="31" stopIfTrue="1">
      <formula>AND(AA26&lt;&gt;0,T26="B")</formula>
    </cfRule>
  </conditionalFormatting>
  <conditionalFormatting sqref="W29:Y29">
    <cfRule type="expression" dxfId="76" priority="30" stopIfTrue="1">
      <formula>AND(AB28&lt;&gt;0,AC29&lt;&gt;0,OR(T28="F",T28="K"))</formula>
    </cfRule>
  </conditionalFormatting>
  <conditionalFormatting sqref="U28:V28">
    <cfRule type="expression" dxfId="75" priority="29" stopIfTrue="1">
      <formula>AND(AA28&lt;&gt;0,T28="B")</formula>
    </cfRule>
  </conditionalFormatting>
  <conditionalFormatting sqref="U30:V30">
    <cfRule type="expression" dxfId="74" priority="27" stopIfTrue="1">
      <formula>AND(AA30&lt;&gt;0,T30="B")</formula>
    </cfRule>
  </conditionalFormatting>
  <conditionalFormatting sqref="W35:Y35">
    <cfRule type="expression" dxfId="73" priority="26" stopIfTrue="1">
      <formula>AND(AB34&lt;&gt;0,AC35&lt;&gt;0,OR(T34="F",T34="K"))</formula>
    </cfRule>
  </conditionalFormatting>
  <conditionalFormatting sqref="U34:V34">
    <cfRule type="expression" dxfId="72" priority="25" stopIfTrue="1">
      <formula>AND(AA34&lt;&gt;0,T34="B")</formula>
    </cfRule>
  </conditionalFormatting>
  <conditionalFormatting sqref="W15:Y15">
    <cfRule type="expression" dxfId="71" priority="23" stopIfTrue="1">
      <formula>AND(AB14&lt;&gt;0,AC15&lt;&gt;0,OR(T14="F",T14="K"))</formula>
    </cfRule>
  </conditionalFormatting>
  <conditionalFormatting sqref="U14:V14">
    <cfRule type="expression" dxfId="70" priority="22" stopIfTrue="1">
      <formula>AND(AA14&lt;&gt;0,T14="B")</formula>
    </cfRule>
  </conditionalFormatting>
  <conditionalFormatting sqref="W17:Y17">
    <cfRule type="expression" dxfId="69" priority="21" stopIfTrue="1">
      <formula>AND(AB16&lt;&gt;0,AC17&lt;&gt;0,OR(T16="F",T16="K"))</formula>
    </cfRule>
  </conditionalFormatting>
  <conditionalFormatting sqref="U16:V16">
    <cfRule type="expression" dxfId="68" priority="20" stopIfTrue="1">
      <formula>AND(AA16&lt;&gt;0,T16="B")</formula>
    </cfRule>
  </conditionalFormatting>
  <conditionalFormatting sqref="W19:Y19">
    <cfRule type="expression" dxfId="67" priority="19" stopIfTrue="1">
      <formula>AND(AB18&lt;&gt;0,AC19&lt;&gt;0,OR(T18="F",T18="K"))</formula>
    </cfRule>
  </conditionalFormatting>
  <conditionalFormatting sqref="U18:V18">
    <cfRule type="expression" dxfId="66" priority="18" stopIfTrue="1">
      <formula>AND(AA18&lt;&gt;0,T18="B")</formula>
    </cfRule>
  </conditionalFormatting>
  <conditionalFormatting sqref="W21:Y21">
    <cfRule type="expression" dxfId="65" priority="17" stopIfTrue="1">
      <formula>AND(AB20&lt;&gt;0,AC21&lt;&gt;0,OR(T20="F",T20="K"))</formula>
    </cfRule>
  </conditionalFormatting>
  <conditionalFormatting sqref="U20:V20">
    <cfRule type="expression" dxfId="64" priority="16" stopIfTrue="1">
      <formula>AND(AA20&lt;&gt;0,T20="B")</formula>
    </cfRule>
  </conditionalFormatting>
  <conditionalFormatting sqref="W23:Y23">
    <cfRule type="expression" dxfId="63" priority="15" stopIfTrue="1">
      <formula>AND(AB22&lt;&gt;0,AC23&lt;&gt;0,OR(T22="F",T22="K"))</formula>
    </cfRule>
  </conditionalFormatting>
  <conditionalFormatting sqref="U22:V22">
    <cfRule type="expression" dxfId="62" priority="14" stopIfTrue="1">
      <formula>AND(AA22&lt;&gt;0,T22="B")</formula>
    </cfRule>
  </conditionalFormatting>
  <conditionalFormatting sqref="W25:Y25">
    <cfRule type="expression" dxfId="61" priority="13" stopIfTrue="1">
      <formula>AND(AB24&lt;&gt;0,AC25&lt;&gt;0,OR(T24="F",T24="K"))</formula>
    </cfRule>
  </conditionalFormatting>
  <conditionalFormatting sqref="U24:V24">
    <cfRule type="expression" dxfId="60" priority="12" stopIfTrue="1">
      <formula>AND(AA24&lt;&gt;0,T24="B")</formula>
    </cfRule>
  </conditionalFormatting>
  <conditionalFormatting sqref="W27:Y27">
    <cfRule type="expression" dxfId="59" priority="11" stopIfTrue="1">
      <formula>AND(AB26&lt;&gt;0,AC27&lt;&gt;0,OR(T26="F",T26="K"))</formula>
    </cfRule>
  </conditionalFormatting>
  <conditionalFormatting sqref="U26:V26">
    <cfRule type="expression" dxfId="58" priority="10" stopIfTrue="1">
      <formula>AND(AA26&lt;&gt;0,T26="B")</formula>
    </cfRule>
  </conditionalFormatting>
  <conditionalFormatting sqref="W29:Y29">
    <cfRule type="expression" dxfId="57" priority="9" stopIfTrue="1">
      <formula>AND(AB28&lt;&gt;0,AC29&lt;&gt;0,OR(T28="F",T28="K"))</formula>
    </cfRule>
  </conditionalFormatting>
  <conditionalFormatting sqref="U28:V28">
    <cfRule type="expression" dxfId="56" priority="8" stopIfTrue="1">
      <formula>AND(AA28&lt;&gt;0,T28="B")</formula>
    </cfRule>
  </conditionalFormatting>
  <conditionalFormatting sqref="U30:V30">
    <cfRule type="expression" dxfId="55" priority="6" stopIfTrue="1">
      <formula>AND(AA30&lt;&gt;0,T30="B")</formula>
    </cfRule>
  </conditionalFormatting>
  <conditionalFormatting sqref="W35:Y35">
    <cfRule type="expression" dxfId="54" priority="5" stopIfTrue="1">
      <formula>AND(AB34&lt;&gt;0,AC35&lt;&gt;0,OR(T34="F",T34="K"))</formula>
    </cfRule>
  </conditionalFormatting>
  <conditionalFormatting sqref="U34:V34">
    <cfRule type="expression" dxfId="53" priority="4" stopIfTrue="1">
      <formula>AND(AA34&lt;&gt;0,T34="B")</formula>
    </cfRule>
  </conditionalFormatting>
  <conditionalFormatting sqref="W33:Y33">
    <cfRule type="expression" dxfId="52" priority="3" stopIfTrue="1">
      <formula>AND(AB32&lt;&gt;0,AC33&lt;&gt;0,OR(T32="F",T32="K"))</formula>
    </cfRule>
  </conditionalFormatting>
  <conditionalFormatting sqref="U32:V32">
    <cfRule type="expression" dxfId="51" priority="2" stopIfTrue="1">
      <formula>AND(AA32&lt;&gt;0,T32="B")</formula>
    </cfRule>
  </conditionalFormatting>
  <conditionalFormatting sqref="U32:V32">
    <cfRule type="expression" dxfId="50" priority="1" stopIfTrue="1">
      <formula>AND(AA32&lt;&gt;0,T32="B")</formula>
    </cfRule>
  </conditionalFormatting>
  <dataValidations count="3">
    <dataValidation type="whole" allowBlank="1" showInputMessage="1" showErrorMessage="1" error="Nur volle Kilometer, ggf. runden! Maximal 999 km!" sqref="U8:V8 U34:V34 U28:V28 U26:V26 U24:V24 U22:V22 U20:V20 U18:V18 U16:V16 U14:V14 U30:V30 U12:V12 U10:V10 U32:V32">
      <formula1>0</formula1>
      <formula2>999</formula2>
    </dataValidation>
    <dataValidation type="decimal" allowBlank="1" showInputMessage="1" showErrorMessage="1" error="Nur positive Beträge! Maximal 999 Euro!" sqref="W9:Y9 W35:Y35 W29:Y29 W27:Y27 W25:Y25 W23:Y23 W21:Y21 W19:Y19 W17:Y17 W15:Y15 W11:Y11 W13:Y13 W31:Y31 W33:Y33">
      <formula1>0</formula1>
      <formula2>999</formula2>
    </dataValidation>
    <dataValidation type="list" allowBlank="1" showInputMessage="1" showErrorMessage="1" sqref="T34 T28 T26 T24 T22 T20 T18 T16 T14 T12 T10 T8 T30 T32">
      <formula1>$AX$3:$AX$6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&amp;A&amp;R&amp;5V.3.0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5"/>
  <sheetViews>
    <sheetView showGridLines="0" showRowColHeaders="0" workbookViewId="0">
      <pane ySplit="4" topLeftCell="A5" activePane="bottomLeft" state="frozen"/>
      <selection activeCell="R3" sqref="R3:Y3"/>
      <selection pane="bottomLeft" activeCell="J4" sqref="J4:K4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16384" width="3.7109375" style="2"/>
  </cols>
  <sheetData>
    <row r="1" spans="2:29" ht="21" customHeight="1" x14ac:dyDescent="0.2">
      <c r="B1" s="1"/>
    </row>
    <row r="2" spans="2:29" ht="21" customHeight="1" x14ac:dyDescent="0.2">
      <c r="D2" s="19" t="s">
        <v>66</v>
      </c>
      <c r="O2" s="7" t="s">
        <v>57</v>
      </c>
    </row>
    <row r="3" spans="2:29" ht="21" customHeight="1" thickBot="1" x14ac:dyDescent="0.3">
      <c r="B3" s="173" t="s">
        <v>214</v>
      </c>
      <c r="O3" s="282" t="str">
        <f>CONCATENATE('Reisekosten (R)'!E6,", ",'Reisekosten (R)'!E7)</f>
        <v>Nachname, Vorname</v>
      </c>
      <c r="P3" s="282"/>
      <c r="Q3" s="282"/>
      <c r="R3" s="282"/>
      <c r="S3" s="282"/>
      <c r="T3" s="282"/>
      <c r="U3" s="282"/>
      <c r="V3" s="282"/>
      <c r="W3" s="282"/>
      <c r="X3" s="282"/>
      <c r="Y3" s="282"/>
    </row>
    <row r="4" spans="2:29" s="5" customFormat="1" ht="21" customHeight="1" thickBot="1" x14ac:dyDescent="0.3">
      <c r="H4" s="5" t="s">
        <v>81</v>
      </c>
      <c r="J4" s="289"/>
      <c r="K4" s="290"/>
      <c r="O4" s="43" t="s">
        <v>60</v>
      </c>
      <c r="P4" s="285">
        <f>'Reisekosten (R)'!K13</f>
        <v>43983</v>
      </c>
      <c r="Q4" s="286"/>
      <c r="R4" s="286"/>
      <c r="S4" s="286"/>
      <c r="T4" s="9"/>
      <c r="U4" s="9" t="s">
        <v>32</v>
      </c>
      <c r="V4" s="285">
        <f>'Reisekosten (R)'!S13</f>
        <v>44012</v>
      </c>
      <c r="W4" s="286"/>
      <c r="X4" s="286"/>
      <c r="Y4" s="286"/>
      <c r="Z4" s="35"/>
      <c r="AA4" s="41"/>
      <c r="AB4" s="36"/>
      <c r="AC4" s="36"/>
    </row>
    <row r="6" spans="2:29" ht="21" customHeight="1" x14ac:dyDescent="0.2">
      <c r="B6" s="291" t="s">
        <v>82</v>
      </c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92"/>
      <c r="V6" s="292"/>
      <c r="W6" s="292"/>
      <c r="X6" s="292"/>
      <c r="Y6" s="292"/>
    </row>
    <row r="7" spans="2:29" ht="21" customHeight="1" x14ac:dyDescent="0.2"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</row>
    <row r="8" spans="2:29" ht="21" customHeight="1" x14ac:dyDescent="0.2"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</row>
    <row r="9" spans="2:29" ht="21" customHeight="1" x14ac:dyDescent="0.2"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</row>
    <row r="10" spans="2:29" ht="21" customHeight="1" x14ac:dyDescent="0.2">
      <c r="B10" s="292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</row>
    <row r="11" spans="2:29" ht="21" customHeight="1" x14ac:dyDescent="0.2">
      <c r="B11" s="292"/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</row>
    <row r="12" spans="2:29" ht="21" customHeight="1" x14ac:dyDescent="0.2">
      <c r="B12" s="292"/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</row>
    <row r="13" spans="2:29" ht="21" customHeight="1" x14ac:dyDescent="0.2">
      <c r="B13" s="292"/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</row>
    <row r="14" spans="2:29" ht="21" customHeight="1" x14ac:dyDescent="0.2">
      <c r="B14" s="292"/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</row>
    <row r="15" spans="2:29" ht="21" customHeight="1" x14ac:dyDescent="0.2">
      <c r="B15" s="292"/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</row>
  </sheetData>
  <sheetProtection password="CAAD" sheet="1" objects="1" scenarios="1" selectLockedCells="1"/>
  <mergeCells count="5">
    <mergeCell ref="J4:K4"/>
    <mergeCell ref="B6:Y15"/>
    <mergeCell ref="O3:Y3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3.0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56"/>
  <sheetViews>
    <sheetView showGridLines="0" showRowColHeaders="0" workbookViewId="0">
      <pane ySplit="3" topLeftCell="A4" activePane="bottomLeft" state="frozen"/>
      <selection activeCell="R3" sqref="R3:Y3"/>
      <selection pane="bottomLeft" activeCell="C15" sqref="C15"/>
    </sheetView>
  </sheetViews>
  <sheetFormatPr baseColWidth="10" defaultColWidth="3.7109375" defaultRowHeight="21" customHeight="1" x14ac:dyDescent="0.25"/>
  <cols>
    <col min="1" max="1" width="3.7109375" style="12"/>
    <col min="2" max="2" width="4" style="89" customWidth="1"/>
    <col min="3" max="3" width="90.7109375" style="20" customWidth="1"/>
    <col min="4" max="25" width="3.7109375" style="12" customWidth="1"/>
    <col min="26" max="26" width="3.7109375" style="12"/>
    <col min="27" max="27" width="6.7109375" style="85" hidden="1" customWidth="1"/>
    <col min="28" max="29" width="6.7109375" style="12" hidden="1" customWidth="1"/>
    <col min="30" max="16384" width="3.7109375" style="12"/>
  </cols>
  <sheetData>
    <row r="1" spans="2:27" ht="21" customHeight="1" x14ac:dyDescent="0.25">
      <c r="B1" s="88"/>
    </row>
    <row r="2" spans="2:27" ht="21" customHeight="1" x14ac:dyDescent="0.2">
      <c r="C2" s="152" t="s">
        <v>220</v>
      </c>
      <c r="D2" s="20"/>
    </row>
    <row r="3" spans="2:27" s="10" customFormat="1" ht="21" customHeight="1" x14ac:dyDescent="0.25">
      <c r="B3" s="151" t="s">
        <v>221</v>
      </c>
      <c r="C3" s="90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AA3" s="87"/>
    </row>
    <row r="4" spans="2:27" ht="15" customHeight="1" x14ac:dyDescent="0.25">
      <c r="B4" s="93" t="s">
        <v>103</v>
      </c>
      <c r="C4" s="97" t="s">
        <v>200</v>
      </c>
      <c r="AA4" s="12"/>
    </row>
    <row r="5" spans="2:27" ht="15" customHeight="1" x14ac:dyDescent="0.25">
      <c r="B5" s="93"/>
      <c r="C5" s="84" t="s">
        <v>184</v>
      </c>
      <c r="AA5" s="12"/>
    </row>
    <row r="6" spans="2:27" ht="15" customHeight="1" x14ac:dyDescent="0.25">
      <c r="B6" s="93"/>
      <c r="C6" s="84" t="s">
        <v>183</v>
      </c>
      <c r="AA6" s="12"/>
    </row>
    <row r="7" spans="2:27" ht="15" customHeight="1" x14ac:dyDescent="0.25">
      <c r="B7" s="93"/>
      <c r="C7" s="84" t="s">
        <v>138</v>
      </c>
      <c r="AA7" s="12"/>
    </row>
    <row r="8" spans="2:27" ht="15" customHeight="1" x14ac:dyDescent="0.25">
      <c r="B8" s="93" t="s">
        <v>104</v>
      </c>
      <c r="C8" s="97" t="s">
        <v>148</v>
      </c>
    </row>
    <row r="9" spans="2:27" ht="15" customHeight="1" x14ac:dyDescent="0.25">
      <c r="B9" s="93"/>
      <c r="C9" s="97" t="s">
        <v>203</v>
      </c>
    </row>
    <row r="10" spans="2:27" ht="15" customHeight="1" x14ac:dyDescent="0.25">
      <c r="B10" s="93"/>
      <c r="C10" s="97" t="s">
        <v>199</v>
      </c>
    </row>
    <row r="11" spans="2:27" ht="15" customHeight="1" x14ac:dyDescent="0.25">
      <c r="B11" s="93"/>
      <c r="C11" s="154" t="s">
        <v>171</v>
      </c>
    </row>
    <row r="12" spans="2:27" s="83" customFormat="1" ht="15" customHeight="1" x14ac:dyDescent="0.25">
      <c r="B12" s="91" t="s">
        <v>105</v>
      </c>
      <c r="C12" s="97" t="s">
        <v>185</v>
      </c>
      <c r="AA12" s="92"/>
    </row>
    <row r="13" spans="2:27" s="83" customFormat="1" ht="15" customHeight="1" x14ac:dyDescent="0.25">
      <c r="B13" s="91"/>
      <c r="C13" s="97" t="s">
        <v>186</v>
      </c>
      <c r="AA13" s="92"/>
    </row>
    <row r="14" spans="2:27" s="83" customFormat="1" ht="15" customHeight="1" x14ac:dyDescent="0.25">
      <c r="B14" s="91"/>
      <c r="C14" s="84" t="s">
        <v>178</v>
      </c>
      <c r="AA14" s="92"/>
    </row>
    <row r="15" spans="2:27" s="83" customFormat="1" ht="15" customHeight="1" x14ac:dyDescent="0.25">
      <c r="B15" s="91"/>
      <c r="C15" s="84" t="s">
        <v>177</v>
      </c>
      <c r="AA15" s="92"/>
    </row>
    <row r="16" spans="2:27" s="83" customFormat="1" ht="15" customHeight="1" x14ac:dyDescent="0.25">
      <c r="B16" s="93" t="s">
        <v>106</v>
      </c>
      <c r="C16" s="94" t="s">
        <v>33</v>
      </c>
      <c r="AA16" s="92"/>
    </row>
    <row r="17" spans="2:27" s="83" customFormat="1" ht="15" customHeight="1" x14ac:dyDescent="0.25">
      <c r="B17" s="93" t="s">
        <v>107</v>
      </c>
      <c r="C17" s="84" t="s">
        <v>135</v>
      </c>
      <c r="AA17" s="92"/>
    </row>
    <row r="18" spans="2:27" s="83" customFormat="1" ht="15" customHeight="1" x14ac:dyDescent="0.25">
      <c r="B18" s="93"/>
      <c r="C18" s="84" t="s">
        <v>136</v>
      </c>
      <c r="AA18" s="92"/>
    </row>
    <row r="19" spans="2:27" s="83" customFormat="1" ht="15" customHeight="1" x14ac:dyDescent="0.25">
      <c r="B19" s="93"/>
      <c r="C19" s="84" t="s">
        <v>137</v>
      </c>
      <c r="AA19" s="92"/>
    </row>
    <row r="20" spans="2:27" s="83" customFormat="1" ht="15" customHeight="1" x14ac:dyDescent="0.25">
      <c r="B20" s="93"/>
      <c r="C20" s="84" t="s">
        <v>134</v>
      </c>
      <c r="AA20" s="92"/>
    </row>
    <row r="21" spans="2:27" s="83" customFormat="1" ht="15" customHeight="1" x14ac:dyDescent="0.25">
      <c r="B21" s="93" t="s">
        <v>108</v>
      </c>
      <c r="C21" s="98" t="s">
        <v>139</v>
      </c>
      <c r="AA21" s="92"/>
    </row>
    <row r="22" spans="2:27" s="83" customFormat="1" ht="15" customHeight="1" x14ac:dyDescent="0.25">
      <c r="B22" s="93"/>
      <c r="C22" s="98" t="s">
        <v>140</v>
      </c>
      <c r="AA22" s="92"/>
    </row>
    <row r="23" spans="2:27" s="83" customFormat="1" ht="15" customHeight="1" x14ac:dyDescent="0.25">
      <c r="B23" s="93" t="s">
        <v>109</v>
      </c>
      <c r="C23" s="97" t="s">
        <v>217</v>
      </c>
      <c r="AA23" s="92"/>
    </row>
    <row r="24" spans="2:27" s="83" customFormat="1" ht="15" customHeight="1" x14ac:dyDescent="0.25">
      <c r="B24" s="93"/>
      <c r="C24" s="97" t="s">
        <v>218</v>
      </c>
      <c r="AA24" s="92"/>
    </row>
    <row r="25" spans="2:27" s="83" customFormat="1" ht="15" customHeight="1" x14ac:dyDescent="0.25">
      <c r="B25" s="153" t="s">
        <v>110</v>
      </c>
      <c r="C25" s="97" t="s">
        <v>219</v>
      </c>
      <c r="AA25" s="92"/>
    </row>
    <row r="26" spans="2:27" s="83" customFormat="1" ht="15" customHeight="1" x14ac:dyDescent="0.25">
      <c r="B26" s="93" t="s">
        <v>111</v>
      </c>
      <c r="C26" s="98" t="s">
        <v>189</v>
      </c>
      <c r="AA26" s="92"/>
    </row>
    <row r="27" spans="2:27" s="83" customFormat="1" ht="15" customHeight="1" x14ac:dyDescent="0.25">
      <c r="B27" s="93" t="s">
        <v>112</v>
      </c>
      <c r="C27" s="97" t="s">
        <v>201</v>
      </c>
      <c r="AA27" s="92"/>
    </row>
    <row r="28" spans="2:27" s="83" customFormat="1" ht="15" customHeight="1" x14ac:dyDescent="0.25">
      <c r="B28" s="93"/>
      <c r="C28" s="97" t="s">
        <v>202</v>
      </c>
      <c r="AA28" s="92"/>
    </row>
    <row r="29" spans="2:27" s="83" customFormat="1" ht="15" customHeight="1" x14ac:dyDescent="0.25">
      <c r="B29" s="93" t="s">
        <v>113</v>
      </c>
      <c r="C29" s="98" t="s">
        <v>126</v>
      </c>
      <c r="AA29" s="92"/>
    </row>
    <row r="30" spans="2:27" s="83" customFormat="1" ht="15" customHeight="1" x14ac:dyDescent="0.25">
      <c r="B30" s="93" t="s">
        <v>114</v>
      </c>
      <c r="C30" s="97" t="s">
        <v>149</v>
      </c>
      <c r="AA30" s="92"/>
    </row>
    <row r="31" spans="2:27" s="83" customFormat="1" ht="15" customHeight="1" x14ac:dyDescent="0.25">
      <c r="B31" s="93"/>
      <c r="C31" s="97" t="s">
        <v>172</v>
      </c>
      <c r="AA31" s="92"/>
    </row>
    <row r="32" spans="2:27" s="83" customFormat="1" ht="15" customHeight="1" x14ac:dyDescent="0.25">
      <c r="B32" s="93"/>
      <c r="C32" s="97" t="s">
        <v>173</v>
      </c>
      <c r="AA32" s="92"/>
    </row>
    <row r="33" spans="2:27" s="83" customFormat="1" ht="15" customHeight="1" x14ac:dyDescent="0.25">
      <c r="B33" s="93"/>
      <c r="C33" s="97" t="s">
        <v>174</v>
      </c>
      <c r="AA33" s="92"/>
    </row>
    <row r="34" spans="2:27" s="83" customFormat="1" ht="15" customHeight="1" x14ac:dyDescent="0.25">
      <c r="B34" s="93"/>
      <c r="C34" s="97" t="s">
        <v>176</v>
      </c>
      <c r="AA34" s="92"/>
    </row>
    <row r="35" spans="2:27" s="83" customFormat="1" ht="15" customHeight="1" x14ac:dyDescent="0.25">
      <c r="B35" s="93"/>
      <c r="C35" s="97" t="s">
        <v>175</v>
      </c>
      <c r="AA35" s="92"/>
    </row>
    <row r="36" spans="2:27" ht="15" customHeight="1" x14ac:dyDescent="0.25">
      <c r="B36" s="93" t="s">
        <v>115</v>
      </c>
      <c r="C36" s="97" t="s">
        <v>215</v>
      </c>
    </row>
    <row r="37" spans="2:27" ht="15" customHeight="1" x14ac:dyDescent="0.25">
      <c r="B37" s="93"/>
      <c r="C37" s="84" t="s">
        <v>188</v>
      </c>
    </row>
    <row r="38" spans="2:27" ht="15" customHeight="1" x14ac:dyDescent="0.25">
      <c r="B38" s="93"/>
      <c r="C38" s="97" t="s">
        <v>216</v>
      </c>
    </row>
    <row r="39" spans="2:27" ht="15" customHeight="1" x14ac:dyDescent="0.25">
      <c r="B39" s="93"/>
      <c r="C39" s="84" t="s">
        <v>187</v>
      </c>
    </row>
    <row r="40" spans="2:27" ht="15" customHeight="1" x14ac:dyDescent="0.25">
      <c r="B40" s="93" t="s">
        <v>116</v>
      </c>
      <c r="C40" s="94" t="s">
        <v>117</v>
      </c>
    </row>
    <row r="41" spans="2:27" ht="15" customHeight="1" x14ac:dyDescent="0.25">
      <c r="B41" s="93" t="s">
        <v>118</v>
      </c>
      <c r="C41" s="97" t="s">
        <v>180</v>
      </c>
    </row>
    <row r="42" spans="2:27" ht="15" customHeight="1" x14ac:dyDescent="0.25">
      <c r="B42" s="93"/>
      <c r="C42" s="97" t="s">
        <v>179</v>
      </c>
    </row>
    <row r="43" spans="2:27" ht="15" customHeight="1" x14ac:dyDescent="0.25">
      <c r="B43" s="93" t="s">
        <v>119</v>
      </c>
      <c r="C43" s="84" t="s">
        <v>181</v>
      </c>
    </row>
    <row r="44" spans="2:27" ht="15" customHeight="1" x14ac:dyDescent="0.25">
      <c r="B44" s="93"/>
      <c r="C44" s="84" t="s">
        <v>182</v>
      </c>
    </row>
    <row r="45" spans="2:27" ht="15" customHeight="1" x14ac:dyDescent="0.25">
      <c r="B45" s="93" t="s">
        <v>120</v>
      </c>
      <c r="C45" s="84" t="s">
        <v>141</v>
      </c>
    </row>
    <row r="46" spans="2:27" ht="15" customHeight="1" x14ac:dyDescent="0.25">
      <c r="B46" s="93"/>
      <c r="C46" s="84" t="s">
        <v>142</v>
      </c>
    </row>
    <row r="47" spans="2:27" ht="15" customHeight="1" x14ac:dyDescent="0.25">
      <c r="B47" s="93" t="s">
        <v>121</v>
      </c>
      <c r="C47" s="84" t="s">
        <v>143</v>
      </c>
    </row>
    <row r="48" spans="2:27" ht="15" customHeight="1" x14ac:dyDescent="0.25">
      <c r="B48" s="93"/>
      <c r="C48" s="84" t="s">
        <v>144</v>
      </c>
    </row>
    <row r="49" spans="2:27" ht="15" customHeight="1" x14ac:dyDescent="0.25">
      <c r="B49" s="93" t="s">
        <v>122</v>
      </c>
      <c r="C49" s="94" t="s">
        <v>123</v>
      </c>
    </row>
    <row r="50" spans="2:27" s="95" customFormat="1" ht="15" customHeight="1" x14ac:dyDescent="0.25">
      <c r="B50" s="93" t="s">
        <v>124</v>
      </c>
      <c r="C50" s="155" t="s">
        <v>146</v>
      </c>
      <c r="AA50" s="96"/>
    </row>
    <row r="51" spans="2:27" s="95" customFormat="1" ht="15" customHeight="1" x14ac:dyDescent="0.25">
      <c r="B51" s="93"/>
      <c r="C51" s="155" t="s">
        <v>150</v>
      </c>
      <c r="AA51" s="96"/>
    </row>
    <row r="52" spans="2:27" s="95" customFormat="1" ht="15" customHeight="1" x14ac:dyDescent="0.25">
      <c r="B52" s="93"/>
      <c r="C52" s="155" t="s">
        <v>145</v>
      </c>
      <c r="AA52" s="96"/>
    </row>
    <row r="53" spans="2:27" s="95" customFormat="1" ht="15" customHeight="1" x14ac:dyDescent="0.25">
      <c r="B53" s="93" t="s">
        <v>125</v>
      </c>
      <c r="C53" s="155" t="s">
        <v>151</v>
      </c>
      <c r="AA53" s="96"/>
    </row>
    <row r="54" spans="2:27" ht="15" customHeight="1" x14ac:dyDescent="0.25">
      <c r="B54" s="93"/>
      <c r="C54" s="155" t="s">
        <v>153</v>
      </c>
    </row>
    <row r="55" spans="2:27" ht="15" customHeight="1" x14ac:dyDescent="0.25">
      <c r="B55" s="93"/>
      <c r="C55" s="155" t="s">
        <v>152</v>
      </c>
    </row>
    <row r="56" spans="2:27" ht="15" customHeight="1" x14ac:dyDescent="0.25">
      <c r="B56" s="93"/>
      <c r="C56" s="155" t="s">
        <v>147</v>
      </c>
    </row>
  </sheetData>
  <sheetProtection password="CAAD" sheet="1" objects="1" scenarios="1" selectLockedCells="1" selectUnlockedCells="1"/>
  <phoneticPr fontId="0" type="noConversion"/>
  <pageMargins left="0.59055118110236227" right="0.39370078740157483" top="0.27559055118110237" bottom="0.39370078740157483" header="3.937007874015748E-2" footer="0.27559055118110237"/>
  <pageSetup paperSize="9" scale="94" orientation="portrait" horizontalDpi="300" verticalDpi="300" r:id="rId1"/>
  <headerFooter>
    <oddFooter>&amp;L&amp;5&amp;F - &amp;A&amp;R&amp;5V.3.0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43"/>
  <sheetViews>
    <sheetView showGridLines="0" showRowColHeaders="0" tabSelected="1" workbookViewId="0">
      <selection activeCell="J14" sqref="J14:Y14"/>
    </sheetView>
  </sheetViews>
  <sheetFormatPr baseColWidth="10" defaultColWidth="3.7109375" defaultRowHeight="21" customHeight="1" x14ac:dyDescent="0.2"/>
  <cols>
    <col min="1" max="16" width="3.7109375" style="2"/>
    <col min="17" max="17" width="3.7109375" style="2" customWidth="1"/>
    <col min="18" max="18" width="3.7109375" style="2"/>
    <col min="19" max="20" width="3.7109375" style="2" customWidth="1"/>
    <col min="21" max="26" width="3.7109375" style="2"/>
    <col min="27" max="30" width="3.7109375" style="2" hidden="1" customWidth="1"/>
    <col min="31" max="47" width="3.7109375" style="2"/>
    <col min="48" max="49" width="20.7109375" style="2" hidden="1" customWidth="1"/>
    <col min="50" max="50" width="1.7109375" style="2" hidden="1" customWidth="1"/>
    <col min="51" max="51" width="12.7109375" style="2" hidden="1" customWidth="1"/>
    <col min="52" max="16384" width="3.7109375" style="2"/>
  </cols>
  <sheetData>
    <row r="1" spans="1:51" ht="21" customHeight="1" x14ac:dyDescent="0.2">
      <c r="B1" s="1"/>
    </row>
    <row r="2" spans="1:51" ht="21" customHeight="1" thickBot="1" x14ac:dyDescent="0.25">
      <c r="D2" s="19" t="s">
        <v>66</v>
      </c>
      <c r="O2" s="21" t="s">
        <v>84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1:51" ht="21" customHeight="1" thickBot="1" x14ac:dyDescent="0.3">
      <c r="B3" s="173" t="s">
        <v>205</v>
      </c>
      <c r="O3" s="5" t="s">
        <v>196</v>
      </c>
      <c r="P3" s="5"/>
      <c r="Q3" s="5"/>
      <c r="R3" s="254"/>
      <c r="S3" s="252"/>
      <c r="T3" s="252"/>
      <c r="U3" s="252"/>
      <c r="V3" s="252"/>
      <c r="W3" s="252"/>
      <c r="X3" s="252"/>
      <c r="Y3" s="253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1:51" ht="21" customHeight="1" thickBot="1" x14ac:dyDescent="0.25">
      <c r="D4" s="17" t="s">
        <v>56</v>
      </c>
      <c r="F4" s="1"/>
      <c r="K4" s="1"/>
      <c r="O4" s="5" t="s">
        <v>94</v>
      </c>
      <c r="P4" s="5"/>
      <c r="Q4" s="5"/>
      <c r="R4" s="254"/>
      <c r="S4" s="252"/>
      <c r="T4" s="252"/>
      <c r="U4" s="252"/>
      <c r="V4" s="252"/>
      <c r="W4" s="252"/>
      <c r="X4" s="252"/>
      <c r="Y4" s="253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1:51" s="5" customFormat="1" ht="4.9000000000000004" customHeight="1" thickBot="1" x14ac:dyDescent="0.25">
      <c r="Q5" s="9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1:51" s="5" customFormat="1" ht="21" customHeight="1" thickBot="1" x14ac:dyDescent="0.25">
      <c r="B6" s="5" t="s">
        <v>22</v>
      </c>
      <c r="E6" s="254" t="s">
        <v>77</v>
      </c>
      <c r="F6" s="252"/>
      <c r="G6" s="252"/>
      <c r="H6" s="252"/>
      <c r="I6" s="252"/>
      <c r="J6" s="252"/>
      <c r="K6" s="252"/>
      <c r="L6" s="252"/>
      <c r="M6" s="253"/>
      <c r="O6" s="67" t="s">
        <v>195</v>
      </c>
      <c r="P6" s="67"/>
      <c r="Q6" s="67"/>
      <c r="R6" s="309" t="str">
        <f>CONCATENATE(E6,", ",E7)</f>
        <v>Nachname, Vorname</v>
      </c>
      <c r="S6" s="310"/>
      <c r="T6" s="310"/>
      <c r="U6" s="310"/>
      <c r="V6" s="310"/>
      <c r="W6" s="310"/>
      <c r="X6" s="310"/>
      <c r="Y6" s="311"/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1:51" s="5" customFormat="1" ht="21" customHeight="1" thickBot="1" x14ac:dyDescent="0.25">
      <c r="B7" s="5" t="s">
        <v>23</v>
      </c>
      <c r="E7" s="254" t="s">
        <v>78</v>
      </c>
      <c r="F7" s="252"/>
      <c r="G7" s="252"/>
      <c r="H7" s="252"/>
      <c r="I7" s="252"/>
      <c r="J7" s="252"/>
      <c r="K7" s="252"/>
      <c r="L7" s="252"/>
      <c r="M7" s="253"/>
      <c r="O7" s="159" t="s">
        <v>191</v>
      </c>
      <c r="P7" s="160"/>
      <c r="Q7" s="236"/>
      <c r="R7" s="237"/>
      <c r="S7" s="237"/>
      <c r="T7" s="237"/>
      <c r="U7" s="237"/>
      <c r="V7" s="237"/>
      <c r="W7" s="237"/>
      <c r="X7" s="237"/>
      <c r="Y7" s="238"/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1:51" s="5" customFormat="1" ht="21" customHeight="1" thickBot="1" x14ac:dyDescent="0.25">
      <c r="B8" s="5" t="s">
        <v>24</v>
      </c>
      <c r="E8" s="254"/>
      <c r="F8" s="252"/>
      <c r="G8" s="252"/>
      <c r="H8" s="252"/>
      <c r="I8" s="252"/>
      <c r="J8" s="252"/>
      <c r="K8" s="252"/>
      <c r="L8" s="252"/>
      <c r="M8" s="253"/>
      <c r="O8" s="159" t="s">
        <v>190</v>
      </c>
      <c r="P8" s="159"/>
      <c r="Q8" s="312"/>
      <c r="R8" s="313"/>
      <c r="S8" s="313"/>
      <c r="T8" s="313"/>
      <c r="U8" s="314"/>
      <c r="V8" s="160"/>
      <c r="W8" s="160"/>
      <c r="X8" s="160"/>
      <c r="Y8" s="161" t="s">
        <v>192</v>
      </c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1:51" s="5" customFormat="1" ht="21" customHeight="1" thickBot="1" x14ac:dyDescent="0.25">
      <c r="B9" s="5" t="s">
        <v>27</v>
      </c>
      <c r="E9" s="250"/>
      <c r="F9" s="251"/>
      <c r="G9" s="252"/>
      <c r="H9" s="252"/>
      <c r="I9" s="252"/>
      <c r="J9" s="252"/>
      <c r="K9" s="252"/>
      <c r="L9" s="252"/>
      <c r="M9" s="253"/>
      <c r="O9" s="239"/>
      <c r="P9" s="242"/>
      <c r="Q9" s="242"/>
      <c r="R9" s="242"/>
      <c r="S9" s="242"/>
      <c r="T9" s="242"/>
      <c r="U9" s="242"/>
      <c r="V9" s="242"/>
      <c r="W9" s="242"/>
      <c r="X9" s="242"/>
      <c r="Y9" s="243"/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1:51" s="5" customFormat="1" ht="21" customHeight="1" thickBot="1" x14ac:dyDescent="0.25">
      <c r="B10" s="5" t="s">
        <v>25</v>
      </c>
      <c r="E10" s="258"/>
      <c r="F10" s="259"/>
      <c r="G10" s="259"/>
      <c r="H10" s="259"/>
      <c r="I10" s="259"/>
      <c r="J10" s="259"/>
      <c r="K10" s="259"/>
      <c r="L10" s="259"/>
      <c r="M10" s="260"/>
      <c r="O10" s="159" t="s">
        <v>193</v>
      </c>
      <c r="P10" s="163"/>
      <c r="Q10" s="316" t="str">
        <f>IF(LEN(Q7)=27,CONCATENATE(MID(Q7,6,3)," ",MID(Q7,9,1),MID(Q7,11,2)," ",MID(Q7,13,2)),(IF(LEN(Q7)=22,CONCATENATE(MID(Q7,5,3)," ",MID(Q7,8,3)," ",MID(Q7,11,2)),"---")))</f>
        <v>---</v>
      </c>
      <c r="R10" s="316"/>
      <c r="S10" s="316"/>
      <c r="T10" s="317" t="s">
        <v>194</v>
      </c>
      <c r="U10" s="317"/>
      <c r="V10" s="307" t="str">
        <f>IF(LEN(Q7)=27,CONCATENATE(" ",MID(Q7,16,4),MID(Q7,21,4),MID(Q7,26,2)),(IF(LEN(Q7)=22,MID(Q7,13,10),"  ---")))</f>
        <v xml:space="preserve">  ---</v>
      </c>
      <c r="W10" s="307"/>
      <c r="X10" s="307"/>
      <c r="Y10" s="307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1:51" s="5" customFormat="1" ht="21" customHeight="1" thickBot="1" x14ac:dyDescent="0.25">
      <c r="B11" s="5" t="s">
        <v>26</v>
      </c>
      <c r="E11" s="213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5"/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1:51" s="5" customFormat="1" ht="4.9000000000000004" customHeight="1" thickBo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1:51" s="5" customFormat="1" ht="21" customHeight="1" thickBot="1" x14ac:dyDescent="0.25">
      <c r="B13" s="5" t="s">
        <v>85</v>
      </c>
      <c r="J13" s="6" t="s">
        <v>127</v>
      </c>
      <c r="K13" s="218">
        <v>43983</v>
      </c>
      <c r="L13" s="219"/>
      <c r="M13" s="219"/>
      <c r="N13" s="219"/>
      <c r="O13" s="55"/>
      <c r="P13" s="56"/>
      <c r="R13" s="6" t="s">
        <v>128</v>
      </c>
      <c r="S13" s="255">
        <v>44012</v>
      </c>
      <c r="T13" s="300"/>
      <c r="U13" s="300"/>
      <c r="V13" s="315"/>
      <c r="W13" s="156"/>
      <c r="X13" s="57"/>
      <c r="Y13" s="57"/>
      <c r="AA13" s="110">
        <f>K13</f>
        <v>43983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1:51" s="5" customFormat="1" ht="21" customHeight="1" thickBot="1" x14ac:dyDescent="0.25">
      <c r="B14" s="5" t="s">
        <v>86</v>
      </c>
      <c r="J14" s="228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3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1:51" s="5" customFormat="1" ht="21" customHeight="1" thickBot="1" x14ac:dyDescent="0.25">
      <c r="B15" s="5" t="s">
        <v>31</v>
      </c>
      <c r="J15" s="228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3"/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1:51" s="5" customFormat="1" ht="4.9000000000000004" customHeight="1" thickBot="1" x14ac:dyDescent="0.25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2:51" s="13" customFormat="1" ht="21" customHeight="1" thickBot="1" x14ac:dyDescent="0.25">
      <c r="B17" s="22" t="s">
        <v>92</v>
      </c>
      <c r="D17" s="22" t="s">
        <v>91</v>
      </c>
      <c r="F17" s="13" t="s">
        <v>97</v>
      </c>
      <c r="N17" s="13" t="s">
        <v>90</v>
      </c>
      <c r="W17" s="308" t="s">
        <v>79</v>
      </c>
      <c r="X17" s="308"/>
      <c r="Y17" s="308"/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2:51" s="5" customFormat="1" ht="21" customHeight="1" thickBot="1" x14ac:dyDescent="0.25">
      <c r="B18" s="50" t="str">
        <f>IF(N18&lt;&gt;"",1,"")</f>
        <v/>
      </c>
      <c r="C18" s="255"/>
      <c r="D18" s="300"/>
      <c r="E18" s="300"/>
      <c r="F18" s="301"/>
      <c r="G18" s="302"/>
      <c r="H18" s="302"/>
      <c r="I18" s="302"/>
      <c r="J18" s="302"/>
      <c r="K18" s="302"/>
      <c r="L18" s="302"/>
      <c r="M18" s="303"/>
      <c r="N18" s="301"/>
      <c r="O18" s="302"/>
      <c r="P18" s="302"/>
      <c r="Q18" s="302"/>
      <c r="R18" s="302"/>
      <c r="S18" s="302"/>
      <c r="T18" s="302"/>
      <c r="U18" s="302"/>
      <c r="V18" s="303"/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2:51" s="5" customFormat="1" ht="21" customHeight="1" thickBot="1" x14ac:dyDescent="0.3">
      <c r="B19" s="50"/>
      <c r="F19" s="304"/>
      <c r="G19" s="305"/>
      <c r="H19" s="305"/>
      <c r="I19" s="305"/>
      <c r="J19" s="305"/>
      <c r="K19" s="305"/>
      <c r="L19" s="305"/>
      <c r="M19" s="306"/>
      <c r="N19" s="304"/>
      <c r="O19" s="305"/>
      <c r="P19" s="305"/>
      <c r="Q19" s="305"/>
      <c r="R19" s="305"/>
      <c r="S19" s="305"/>
      <c r="T19" s="305"/>
      <c r="U19" s="305"/>
      <c r="V19" s="306"/>
      <c r="W19" s="225"/>
      <c r="X19" s="293"/>
      <c r="Y19" s="294"/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2:51" s="5" customFormat="1" ht="21" customHeight="1" thickBot="1" x14ac:dyDescent="0.25">
      <c r="B20" s="50" t="str">
        <f>IF(N20&lt;&gt;"",2,"")</f>
        <v/>
      </c>
      <c r="C20" s="255"/>
      <c r="D20" s="300"/>
      <c r="E20" s="300"/>
      <c r="F20" s="301"/>
      <c r="G20" s="302"/>
      <c r="H20" s="302"/>
      <c r="I20" s="302"/>
      <c r="J20" s="302"/>
      <c r="K20" s="302"/>
      <c r="L20" s="302"/>
      <c r="M20" s="303"/>
      <c r="N20" s="301"/>
      <c r="O20" s="302"/>
      <c r="P20" s="302"/>
      <c r="Q20" s="302"/>
      <c r="R20" s="302"/>
      <c r="S20" s="302"/>
      <c r="T20" s="302"/>
      <c r="U20" s="302"/>
      <c r="V20" s="303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2:51" s="5" customFormat="1" ht="21" customHeight="1" thickBot="1" x14ac:dyDescent="0.3">
      <c r="B21" s="50"/>
      <c r="F21" s="304"/>
      <c r="G21" s="305"/>
      <c r="H21" s="305"/>
      <c r="I21" s="305"/>
      <c r="J21" s="305"/>
      <c r="K21" s="305"/>
      <c r="L21" s="305"/>
      <c r="M21" s="306"/>
      <c r="N21" s="304"/>
      <c r="O21" s="305"/>
      <c r="P21" s="305"/>
      <c r="Q21" s="305"/>
      <c r="R21" s="305"/>
      <c r="S21" s="305"/>
      <c r="T21" s="305"/>
      <c r="U21" s="305"/>
      <c r="V21" s="306"/>
      <c r="W21" s="225"/>
      <c r="X21" s="293"/>
      <c r="Y21" s="294"/>
    </row>
    <row r="22" spans="2:51" s="5" customFormat="1" ht="21" customHeight="1" thickBot="1" x14ac:dyDescent="0.25">
      <c r="B22" s="50" t="str">
        <f>IF(N22&lt;&gt;"",3,"")</f>
        <v/>
      </c>
      <c r="C22" s="255"/>
      <c r="D22" s="300"/>
      <c r="E22" s="300"/>
      <c r="F22" s="301"/>
      <c r="G22" s="302"/>
      <c r="H22" s="302"/>
      <c r="I22" s="302"/>
      <c r="J22" s="302"/>
      <c r="K22" s="302"/>
      <c r="L22" s="302"/>
      <c r="M22" s="303"/>
      <c r="N22" s="301"/>
      <c r="O22" s="302"/>
      <c r="P22" s="302"/>
      <c r="Q22" s="302"/>
      <c r="R22" s="302"/>
      <c r="S22" s="302"/>
      <c r="T22" s="302"/>
      <c r="U22" s="302"/>
      <c r="V22" s="303"/>
      <c r="AV22" s="128"/>
      <c r="AW22" s="128"/>
      <c r="AX22" s="132"/>
      <c r="AY22" s="130"/>
    </row>
    <row r="23" spans="2:51" s="5" customFormat="1" ht="21" customHeight="1" thickBot="1" x14ac:dyDescent="0.3">
      <c r="B23" s="50"/>
      <c r="F23" s="304"/>
      <c r="G23" s="305"/>
      <c r="H23" s="305"/>
      <c r="I23" s="305"/>
      <c r="J23" s="305"/>
      <c r="K23" s="305"/>
      <c r="L23" s="305"/>
      <c r="M23" s="306"/>
      <c r="N23" s="304"/>
      <c r="O23" s="305"/>
      <c r="P23" s="305"/>
      <c r="Q23" s="305"/>
      <c r="R23" s="305"/>
      <c r="S23" s="305"/>
      <c r="T23" s="305"/>
      <c r="U23" s="305"/>
      <c r="V23" s="306"/>
      <c r="W23" s="225"/>
      <c r="X23" s="293"/>
      <c r="Y23" s="294"/>
      <c r="AV23" s="128"/>
      <c r="AW23" s="128"/>
      <c r="AX23" s="132"/>
      <c r="AY23" s="130"/>
    </row>
    <row r="24" spans="2:51" s="5" customFormat="1" ht="21" customHeight="1" thickBot="1" x14ac:dyDescent="0.25">
      <c r="B24" s="50" t="str">
        <f>IF(N24&lt;&gt;"",4,"")</f>
        <v/>
      </c>
      <c r="C24" s="255"/>
      <c r="D24" s="300"/>
      <c r="E24" s="300"/>
      <c r="F24" s="301"/>
      <c r="G24" s="302"/>
      <c r="H24" s="302"/>
      <c r="I24" s="302"/>
      <c r="J24" s="302"/>
      <c r="K24" s="302"/>
      <c r="L24" s="302"/>
      <c r="M24" s="303"/>
      <c r="N24" s="301"/>
      <c r="O24" s="302"/>
      <c r="P24" s="302"/>
      <c r="Q24" s="302"/>
      <c r="R24" s="302"/>
      <c r="S24" s="302"/>
      <c r="T24" s="302"/>
      <c r="U24" s="302"/>
      <c r="V24" s="303"/>
      <c r="AV24" s="128"/>
      <c r="AW24" s="128"/>
      <c r="AX24" s="132"/>
      <c r="AY24" s="130"/>
    </row>
    <row r="25" spans="2:51" s="5" customFormat="1" ht="21" customHeight="1" thickBot="1" x14ac:dyDescent="0.3">
      <c r="B25" s="50"/>
      <c r="F25" s="304"/>
      <c r="G25" s="305"/>
      <c r="H25" s="305"/>
      <c r="I25" s="305"/>
      <c r="J25" s="305"/>
      <c r="K25" s="305"/>
      <c r="L25" s="305"/>
      <c r="M25" s="306"/>
      <c r="N25" s="304"/>
      <c r="O25" s="305"/>
      <c r="P25" s="305"/>
      <c r="Q25" s="305"/>
      <c r="R25" s="305"/>
      <c r="S25" s="305"/>
      <c r="T25" s="305"/>
      <c r="U25" s="305"/>
      <c r="V25" s="306"/>
      <c r="W25" s="225"/>
      <c r="X25" s="293"/>
      <c r="Y25" s="294"/>
      <c r="AV25" s="128"/>
      <c r="AW25" s="128"/>
      <c r="AX25" s="142"/>
      <c r="AY25" s="143"/>
    </row>
    <row r="26" spans="2:51" s="5" customFormat="1" ht="21" customHeight="1" thickBot="1" x14ac:dyDescent="0.25">
      <c r="B26" s="50" t="str">
        <f>IF(N26&lt;&gt;"",5,"")</f>
        <v/>
      </c>
      <c r="C26" s="255"/>
      <c r="D26" s="300"/>
      <c r="E26" s="300"/>
      <c r="F26" s="301"/>
      <c r="G26" s="302"/>
      <c r="H26" s="302"/>
      <c r="I26" s="302"/>
      <c r="J26" s="302"/>
      <c r="K26" s="302"/>
      <c r="L26" s="302"/>
      <c r="M26" s="303"/>
      <c r="N26" s="301"/>
      <c r="O26" s="302"/>
      <c r="P26" s="302"/>
      <c r="Q26" s="302"/>
      <c r="R26" s="302"/>
      <c r="S26" s="302"/>
      <c r="T26" s="302"/>
      <c r="U26" s="302"/>
      <c r="V26" s="303"/>
      <c r="AV26" s="128"/>
      <c r="AW26" s="128"/>
      <c r="AX26" s="132"/>
      <c r="AY26" s="130"/>
    </row>
    <row r="27" spans="2:51" s="5" customFormat="1" ht="21" customHeight="1" thickBot="1" x14ac:dyDescent="0.3">
      <c r="B27" s="50"/>
      <c r="F27" s="304"/>
      <c r="G27" s="305"/>
      <c r="H27" s="305"/>
      <c r="I27" s="305"/>
      <c r="J27" s="305"/>
      <c r="K27" s="305"/>
      <c r="L27" s="305"/>
      <c r="M27" s="306"/>
      <c r="N27" s="304"/>
      <c r="O27" s="305"/>
      <c r="P27" s="305"/>
      <c r="Q27" s="305"/>
      <c r="R27" s="305"/>
      <c r="S27" s="305"/>
      <c r="T27" s="305"/>
      <c r="U27" s="305"/>
      <c r="V27" s="306"/>
      <c r="W27" s="225"/>
      <c r="X27" s="293"/>
      <c r="Y27" s="294"/>
      <c r="AV27" s="128"/>
      <c r="AW27" s="128"/>
      <c r="AX27" s="132"/>
      <c r="AY27" s="130"/>
    </row>
    <row r="28" spans="2:51" s="5" customFormat="1" ht="21" customHeight="1" thickBot="1" x14ac:dyDescent="0.25">
      <c r="B28" s="50" t="str">
        <f>IF(N28&lt;&gt;"",6,"")</f>
        <v/>
      </c>
      <c r="C28" s="255"/>
      <c r="D28" s="300"/>
      <c r="E28" s="300"/>
      <c r="F28" s="301"/>
      <c r="G28" s="302"/>
      <c r="H28" s="302"/>
      <c r="I28" s="302"/>
      <c r="J28" s="302"/>
      <c r="K28" s="302"/>
      <c r="L28" s="302"/>
      <c r="M28" s="303"/>
      <c r="N28" s="301"/>
      <c r="O28" s="302"/>
      <c r="P28" s="302"/>
      <c r="Q28" s="302"/>
      <c r="R28" s="302"/>
      <c r="S28" s="302"/>
      <c r="T28" s="302"/>
      <c r="U28" s="302"/>
      <c r="V28" s="303"/>
      <c r="AV28" s="128"/>
      <c r="AW28" s="128"/>
      <c r="AX28" s="132"/>
      <c r="AY28" s="130"/>
    </row>
    <row r="29" spans="2:51" s="5" customFormat="1" ht="21" customHeight="1" thickBot="1" x14ac:dyDescent="0.3">
      <c r="B29" s="50"/>
      <c r="F29" s="304"/>
      <c r="G29" s="305"/>
      <c r="H29" s="305"/>
      <c r="I29" s="305"/>
      <c r="J29" s="305"/>
      <c r="K29" s="305"/>
      <c r="L29" s="305"/>
      <c r="M29" s="306"/>
      <c r="N29" s="304"/>
      <c r="O29" s="305"/>
      <c r="P29" s="305"/>
      <c r="Q29" s="305"/>
      <c r="R29" s="305"/>
      <c r="S29" s="305"/>
      <c r="T29" s="305"/>
      <c r="U29" s="305"/>
      <c r="V29" s="306"/>
      <c r="W29" s="225"/>
      <c r="X29" s="293"/>
      <c r="Y29" s="294"/>
      <c r="AV29" s="128"/>
      <c r="AW29" s="128"/>
      <c r="AX29" s="132"/>
      <c r="AY29" s="130"/>
    </row>
    <row r="30" spans="2:51" s="5" customFormat="1" ht="21" customHeight="1" thickBot="1" x14ac:dyDescent="0.25">
      <c r="B30" s="50" t="str">
        <f>IF(N30&lt;&gt;"",7,"")</f>
        <v/>
      </c>
      <c r="C30" s="255"/>
      <c r="D30" s="300"/>
      <c r="E30" s="300"/>
      <c r="F30" s="301"/>
      <c r="G30" s="302"/>
      <c r="H30" s="302"/>
      <c r="I30" s="302"/>
      <c r="J30" s="302"/>
      <c r="K30" s="302"/>
      <c r="L30" s="302"/>
      <c r="M30" s="303"/>
      <c r="N30" s="301"/>
      <c r="O30" s="302"/>
      <c r="P30" s="302"/>
      <c r="Q30" s="302"/>
      <c r="R30" s="302"/>
      <c r="S30" s="302"/>
      <c r="T30" s="302"/>
      <c r="U30" s="302"/>
      <c r="V30" s="303"/>
      <c r="AV30" s="128"/>
      <c r="AW30" s="128"/>
      <c r="AX30" s="144"/>
      <c r="AY30" s="145"/>
    </row>
    <row r="31" spans="2:51" s="5" customFormat="1" ht="21" customHeight="1" thickBot="1" x14ac:dyDescent="0.3">
      <c r="B31" s="50"/>
      <c r="F31" s="304"/>
      <c r="G31" s="305"/>
      <c r="H31" s="305"/>
      <c r="I31" s="305"/>
      <c r="J31" s="305"/>
      <c r="K31" s="305"/>
      <c r="L31" s="305"/>
      <c r="M31" s="306"/>
      <c r="N31" s="304"/>
      <c r="O31" s="305"/>
      <c r="P31" s="305"/>
      <c r="Q31" s="305"/>
      <c r="R31" s="305"/>
      <c r="S31" s="305"/>
      <c r="T31" s="305"/>
      <c r="U31" s="305"/>
      <c r="V31" s="306"/>
      <c r="W31" s="225"/>
      <c r="X31" s="293"/>
      <c r="Y31" s="294"/>
      <c r="AV31" s="128"/>
      <c r="AW31" s="128"/>
      <c r="AX31" s="142"/>
      <c r="AY31" s="143"/>
    </row>
    <row r="32" spans="2:51" s="5" customFormat="1" ht="21" customHeight="1" thickBot="1" x14ac:dyDescent="0.25">
      <c r="B32" s="50" t="str">
        <f>IF(N32&lt;&gt;"",8,"")</f>
        <v/>
      </c>
      <c r="C32" s="255"/>
      <c r="D32" s="300"/>
      <c r="E32" s="300"/>
      <c r="F32" s="301"/>
      <c r="G32" s="302"/>
      <c r="H32" s="302"/>
      <c r="I32" s="302"/>
      <c r="J32" s="302"/>
      <c r="K32" s="302"/>
      <c r="L32" s="302"/>
      <c r="M32" s="303"/>
      <c r="N32" s="301"/>
      <c r="O32" s="302"/>
      <c r="P32" s="302"/>
      <c r="Q32" s="302"/>
      <c r="R32" s="302"/>
      <c r="S32" s="302"/>
      <c r="T32" s="302"/>
      <c r="U32" s="302"/>
      <c r="V32" s="303"/>
      <c r="AV32" s="128"/>
      <c r="AW32" s="128"/>
      <c r="AX32" s="142"/>
      <c r="AY32" s="143"/>
    </row>
    <row r="33" spans="2:51" s="5" customFormat="1" ht="21" customHeight="1" thickBot="1" x14ac:dyDescent="0.3">
      <c r="B33" s="50"/>
      <c r="F33" s="304"/>
      <c r="G33" s="305"/>
      <c r="H33" s="305"/>
      <c r="I33" s="305"/>
      <c r="J33" s="305"/>
      <c r="K33" s="305"/>
      <c r="L33" s="305"/>
      <c r="M33" s="306"/>
      <c r="N33" s="304"/>
      <c r="O33" s="305"/>
      <c r="P33" s="305"/>
      <c r="Q33" s="305"/>
      <c r="R33" s="305"/>
      <c r="S33" s="305"/>
      <c r="T33" s="305"/>
      <c r="U33" s="305"/>
      <c r="V33" s="306"/>
      <c r="W33" s="225"/>
      <c r="X33" s="293"/>
      <c r="Y33" s="294"/>
      <c r="AV33" s="128"/>
      <c r="AW33" s="128"/>
      <c r="AX33" s="132"/>
      <c r="AY33" s="130"/>
    </row>
    <row r="34" spans="2:51" s="14" customFormat="1" ht="4.9000000000000004" customHeight="1" thickBot="1" x14ac:dyDescent="0.25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2"/>
      <c r="X34" s="32"/>
      <c r="Y34" s="32"/>
      <c r="Z34" s="2"/>
      <c r="AA34" s="2"/>
      <c r="AB34" s="2"/>
      <c r="AC34" s="2"/>
      <c r="AD34" s="2"/>
      <c r="AE34" s="2"/>
      <c r="AF34" s="2"/>
      <c r="AV34" s="128"/>
      <c r="AW34" s="128"/>
      <c r="AX34" s="131"/>
      <c r="AY34" s="141"/>
    </row>
    <row r="35" spans="2:51" ht="4.9000000000000004" customHeight="1" thickBot="1" x14ac:dyDescent="0.25">
      <c r="W35" s="33"/>
      <c r="X35" s="33"/>
      <c r="Y35" s="33"/>
      <c r="AV35" s="128"/>
      <c r="AW35" s="128"/>
      <c r="AX35" s="131"/>
      <c r="AY35" s="141"/>
    </row>
    <row r="36" spans="2:51" s="5" customFormat="1" ht="21" customHeight="1" thickBot="1" x14ac:dyDescent="0.25">
      <c r="B36" s="5" t="s">
        <v>50</v>
      </c>
      <c r="E36" s="228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3"/>
      <c r="V36" s="16" t="s">
        <v>55</v>
      </c>
      <c r="W36" s="295">
        <f>SUM(W18:Y34)</f>
        <v>0</v>
      </c>
      <c r="X36" s="295"/>
      <c r="Y36" s="295"/>
      <c r="AA36" s="115">
        <f>W36</f>
        <v>0</v>
      </c>
      <c r="AV36" s="128"/>
      <c r="AW36" s="128"/>
      <c r="AX36" s="131"/>
      <c r="AY36" s="141"/>
    </row>
    <row r="37" spans="2:51" s="5" customFormat="1" ht="21" customHeight="1" thickBot="1" x14ac:dyDescent="0.3">
      <c r="B37" s="4" t="s">
        <v>130</v>
      </c>
      <c r="V37" s="29"/>
      <c r="W37" s="225"/>
      <c r="X37" s="226"/>
      <c r="Y37" s="227"/>
      <c r="AV37" s="128"/>
      <c r="AW37" s="128"/>
      <c r="AX37" s="131"/>
      <c r="AY37" s="141"/>
    </row>
    <row r="38" spans="2:51" s="5" customFormat="1" ht="21" customHeight="1" thickBot="1" x14ac:dyDescent="0.25">
      <c r="B38" s="111" t="s">
        <v>156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34"/>
      <c r="W38" s="223">
        <f>W36-W37</f>
        <v>0</v>
      </c>
      <c r="X38" s="223"/>
      <c r="Y38" s="223"/>
      <c r="AV38" s="128"/>
      <c r="AW38" s="128"/>
      <c r="AX38" s="132"/>
      <c r="AY38" s="130"/>
    </row>
    <row r="39" spans="2:51" s="5" customFormat="1" ht="4.9000000000000004" customHeight="1" x14ac:dyDescent="0.25"/>
    <row r="40" spans="2:51" s="5" customFormat="1" ht="21" customHeight="1" thickBot="1" x14ac:dyDescent="0.3">
      <c r="B40" s="5" t="s">
        <v>51</v>
      </c>
      <c r="O40" s="9" t="s">
        <v>54</v>
      </c>
      <c r="P40" s="9"/>
      <c r="Q40" s="9"/>
      <c r="R40" s="9"/>
      <c r="S40" s="9"/>
      <c r="T40" s="9"/>
      <c r="U40" s="9"/>
      <c r="V40" s="9"/>
      <c r="W40" s="9"/>
      <c r="X40" s="9"/>
      <c r="Y40" s="51" t="str">
        <f>IF(Z40=0,"",Auswahldaten!G6)</f>
        <v/>
      </c>
      <c r="Z40" s="54"/>
    </row>
    <row r="41" spans="2:51" s="5" customFormat="1" ht="21" customHeight="1" thickBot="1" x14ac:dyDescent="0.3">
      <c r="B41" s="49" t="s">
        <v>198</v>
      </c>
      <c r="C41" s="213"/>
      <c r="D41" s="214"/>
      <c r="E41" s="214"/>
      <c r="F41" s="215"/>
      <c r="G41" s="167"/>
      <c r="H41" s="163"/>
      <c r="I41" s="166" t="s">
        <v>197</v>
      </c>
      <c r="J41" s="211"/>
      <c r="K41" s="212"/>
      <c r="L41" s="212"/>
      <c r="M41" s="212"/>
      <c r="O41" s="168" t="str">
        <f>IF(AE41&gt;92,"Abrechnung spätestens nach 3 Monaten!","")</f>
        <v/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54"/>
      <c r="AE41" s="169">
        <f>J41-K13</f>
        <v>-43983</v>
      </c>
    </row>
    <row r="42" spans="2:51" s="5" customFormat="1" ht="16.149999999999999" customHeight="1" x14ac:dyDescent="0.25">
      <c r="E42" s="296"/>
      <c r="F42" s="297"/>
      <c r="G42" s="298"/>
      <c r="H42" s="298"/>
      <c r="I42" s="298"/>
      <c r="J42" s="297"/>
      <c r="K42" s="297"/>
      <c r="L42" s="297"/>
      <c r="M42" s="297"/>
      <c r="O42" s="52" t="str">
        <f>IF(Z42=0,"",Auswahldaten!G6)</f>
        <v/>
      </c>
      <c r="P42" s="9"/>
      <c r="Q42" s="9"/>
      <c r="R42" s="9"/>
      <c r="S42" s="9"/>
      <c r="T42" s="9"/>
      <c r="U42" s="9"/>
      <c r="V42" s="9"/>
      <c r="W42" s="9"/>
      <c r="X42" s="9"/>
      <c r="Y42" s="43"/>
      <c r="Z42" s="54">
        <f>LEN(Auswahldaten!G6)</f>
        <v>0</v>
      </c>
    </row>
    <row r="43" spans="2:51" s="5" customFormat="1" ht="16.149999999999999" customHeight="1" thickBot="1" x14ac:dyDescent="0.3">
      <c r="B43" s="49" t="s">
        <v>53</v>
      </c>
      <c r="E43" s="299"/>
      <c r="F43" s="299"/>
      <c r="G43" s="299"/>
      <c r="H43" s="299"/>
      <c r="I43" s="299"/>
      <c r="J43" s="299"/>
      <c r="K43" s="299"/>
      <c r="L43" s="299"/>
      <c r="M43" s="299"/>
      <c r="O43" s="53" t="str">
        <f>IF(Z43=0,"",Auswahldaten!G7)</f>
        <v/>
      </c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54">
        <f>LEN(Auswahldaten!G7)</f>
        <v>0</v>
      </c>
    </row>
  </sheetData>
  <sheetProtection password="CAAD" sheet="1" selectLockedCells="1"/>
  <mergeCells count="60">
    <mergeCell ref="F24:M25"/>
    <mergeCell ref="N24:V25"/>
    <mergeCell ref="F26:M27"/>
    <mergeCell ref="N26:V27"/>
    <mergeCell ref="F28:M29"/>
    <mergeCell ref="N28:V29"/>
    <mergeCell ref="J15:Y15"/>
    <mergeCell ref="K13:N13"/>
    <mergeCell ref="J14:Y14"/>
    <mergeCell ref="Q10:S10"/>
    <mergeCell ref="T10:U10"/>
    <mergeCell ref="C24:E24"/>
    <mergeCell ref="W25:Y25"/>
    <mergeCell ref="C22:E22"/>
    <mergeCell ref="R3:Y3"/>
    <mergeCell ref="R4:Y4"/>
    <mergeCell ref="E6:M6"/>
    <mergeCell ref="E7:M7"/>
    <mergeCell ref="E8:M8"/>
    <mergeCell ref="R6:Y6"/>
    <mergeCell ref="Q7:Y7"/>
    <mergeCell ref="Q8:U8"/>
    <mergeCell ref="E9:F9"/>
    <mergeCell ref="G9:M9"/>
    <mergeCell ref="O9:Y9"/>
    <mergeCell ref="S13:V13"/>
    <mergeCell ref="E10:M10"/>
    <mergeCell ref="W23:Y23"/>
    <mergeCell ref="N30:V31"/>
    <mergeCell ref="F22:M23"/>
    <mergeCell ref="N22:V23"/>
    <mergeCell ref="V10:Y10"/>
    <mergeCell ref="E11:V11"/>
    <mergeCell ref="F18:M19"/>
    <mergeCell ref="N18:V19"/>
    <mergeCell ref="F20:M21"/>
    <mergeCell ref="N20:V21"/>
    <mergeCell ref="C18:E18"/>
    <mergeCell ref="W19:Y19"/>
    <mergeCell ref="C20:E20"/>
    <mergeCell ref="W21:Y21"/>
    <mergeCell ref="W17:Y17"/>
    <mergeCell ref="C26:E26"/>
    <mergeCell ref="E42:M43"/>
    <mergeCell ref="C28:E28"/>
    <mergeCell ref="C32:E32"/>
    <mergeCell ref="C30:E30"/>
    <mergeCell ref="C41:F41"/>
    <mergeCell ref="J41:M41"/>
    <mergeCell ref="F30:M31"/>
    <mergeCell ref="F32:M33"/>
    <mergeCell ref="E36:P36"/>
    <mergeCell ref="N32:V33"/>
    <mergeCell ref="W37:Y37"/>
    <mergeCell ref="W38:Y38"/>
    <mergeCell ref="W31:Y31"/>
    <mergeCell ref="W27:Y27"/>
    <mergeCell ref="W29:Y29"/>
    <mergeCell ref="W33:Y33"/>
    <mergeCell ref="W36:Y36"/>
  </mergeCells>
  <phoneticPr fontId="0" type="noConversion"/>
  <dataValidations count="20"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37:Y37">
      <formula1>1</formula1>
      <formula2>AA36</formula2>
    </dataValidation>
    <dataValidation type="date" showInputMessage="1" showErrorMessage="1" error="Datumseingabe erforderlich, darf nicht vor &quot;von&quot;-Datum liegen!" sqref="S13">
      <formula1>AA13</formula1>
      <formula2>73050</formula2>
    </dataValidation>
    <dataValidation type="date" operator="greaterThanOrEqual" allowBlank="1" showInputMessage="1" showErrorMessage="1" error="Datum vor 01.01.2012 nicht erlaubt!" sqref="C18:E18 C26:E26 C30:E30 C24:E24 C22:E22 C20:E20 C28:E28 C32:E32">
      <formula1>40909</formula1>
    </dataValidation>
    <dataValidation type="textLength" operator="lessThanOrEqual" allowBlank="1" showInputMessage="1" showErrorMessage="1" error="Maximal 60 Zeichen eingeben!" sqref="E36:P36">
      <formula1>60</formula1>
    </dataValidation>
    <dataValidation type="textLength" allowBlank="1" showInputMessage="1" showErrorMessage="1" error="Maximal 75 Zeichen eingeben!" sqref="E11">
      <formula1>0</formula1>
      <formula2>75</formula2>
    </dataValidation>
    <dataValidation type="textLength" errorStyle="warning" allowBlank="1" showInputMessage="1" showErrorMessage="1" error="Bitte möglichst maximal 50 Zeichen eingeben!" sqref="O7 Q7">
      <formula1>0</formula1>
      <formula2>50</formula2>
    </dataValidation>
    <dataValidation type="textLength" allowBlank="1" showInputMessage="1" showErrorMessage="1" error="Maximal 50 Zeichen eingeben!" sqref="P10:S10">
      <formula1>0</formula1>
      <formula2>50</formula2>
    </dataValidation>
    <dataValidation type="textLength" allowBlank="1" showInputMessage="1" showErrorMessage="1" error="Maximal 30 Zeichen eingeben!" sqref="E10:M10">
      <formula1>0</formula1>
      <formula2>30</formula2>
    </dataValidation>
    <dataValidation type="whole" allowBlank="1" showInputMessage="1" showErrorMessage="1" error="Bitte numerische Postleitzahl zwischen 01001 und 99998 eingeben!" sqref="E9:F9">
      <formula1>1001</formula1>
      <formula2>99998</formula2>
    </dataValidation>
    <dataValidation type="textLength" allowBlank="1" showInputMessage="1" showErrorMessage="1" error="Eingabe erforderlich, maximal 32 Zeichen eingeben!" sqref="G9:M9">
      <formula1>3</formula1>
      <formula2>32</formula2>
    </dataValidation>
    <dataValidation type="textLength" allowBlank="1" showInputMessage="1" showErrorMessage="1" error="Eingabe erforderlich, maximal 40 Zeichen eingeben!" sqref="E7:M8">
      <formula1>3</formula1>
      <formula2>40</formula2>
    </dataValidation>
    <dataValidation type="textLength" showInputMessage="1" showErrorMessage="1" error="Eingabe erforderlich, maximal 40 Zeichen eingeben!" sqref="E6:M6">
      <formula1>3</formula1>
      <formula2>40</formula2>
    </dataValidation>
    <dataValidation type="time" allowBlank="1" showInputMessage="1" showErrorMessage="1" sqref="O13:P13">
      <formula1>0</formula1>
      <formula2>0.999305555555556</formula2>
    </dataValidation>
    <dataValidation type="decimal" allowBlank="1" showInputMessage="1" showErrorMessage="1" error="Wenn Eingabe Uhrzeit, dann in Form hh:mm und zwischen 00:00 und 24:00!" sqref="X13:Y13">
      <formula1>0</formula1>
      <formula2>1</formula2>
    </dataValidation>
    <dataValidation type="date" showInputMessage="1" showErrorMessage="1" error="Datumseingabe erforderlich!" sqref="K13:N13">
      <formula1>40878</formula1>
      <formula2>73050</formula2>
    </dataValidation>
    <dataValidation type="textLength" allowBlank="1" showInputMessage="1" showErrorMessage="1" error="Eingabe erforderlich, maximal 75 Zeichen eingeben!" sqref="J14:Y15">
      <formula1>3</formula1>
      <formula2>75</formula2>
    </dataValidation>
    <dataValidation operator="lessThanOrEqual" allowBlank="1" showInputMessage="1" showErrorMessage="1" sqref="F18 F20 F22 F24 F26 F28 F30 F32"/>
    <dataValidation operator="lessThanOrEqual" allowBlank="1" showInputMessage="1" showErrorMessage="1" error="Maximal 120 Zeichen eingeben!" sqref="N18 N20 N22 N24 N26 N28 N30 N32"/>
    <dataValidation type="list" allowBlank="1" showInputMessage="1" showErrorMessage="1" sqref="R4:Y4">
      <formula1>$AW$3:$AW$20</formula1>
    </dataValidation>
    <dataValidation type="list" allowBlank="1" showInputMessage="1" showErrorMessage="1" sqref="R3:Y3">
      <formula1>$AV$3:$AV$20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3.0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5"/>
  <sheetViews>
    <sheetView showGridLines="0" showRowColHeaders="0" workbookViewId="0">
      <pane ySplit="4" topLeftCell="A5" activePane="bottomLeft" state="frozen"/>
      <selection activeCell="R3" sqref="R3:Y3"/>
      <selection pane="bottomLeft" activeCell="J4" sqref="J4:K4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16384" width="3.7109375" style="2"/>
  </cols>
  <sheetData>
    <row r="1" spans="2:29" ht="21" customHeight="1" x14ac:dyDescent="0.2">
      <c r="B1" s="1"/>
    </row>
    <row r="2" spans="2:29" ht="21" customHeight="1" x14ac:dyDescent="0.2">
      <c r="D2" s="19" t="s">
        <v>66</v>
      </c>
      <c r="O2" s="7" t="s">
        <v>83</v>
      </c>
    </row>
    <row r="3" spans="2:29" ht="21" customHeight="1" thickBot="1" x14ac:dyDescent="0.3">
      <c r="B3" s="173" t="s">
        <v>214</v>
      </c>
      <c r="O3" s="282" t="str">
        <f>CONCATENATE('Sachkosten (S)'!E6,", ",'Sachkosten (S)'!E7)</f>
        <v>Nachname, Vorname</v>
      </c>
      <c r="P3" s="282"/>
      <c r="Q3" s="282"/>
      <c r="R3" s="282"/>
      <c r="S3" s="282"/>
      <c r="T3" s="282"/>
      <c r="U3" s="282"/>
      <c r="V3" s="282"/>
      <c r="W3" s="282"/>
      <c r="X3" s="282"/>
      <c r="Y3" s="282"/>
    </row>
    <row r="4" spans="2:29" s="5" customFormat="1" ht="21" customHeight="1" thickBot="1" x14ac:dyDescent="0.3">
      <c r="H4" s="5" t="s">
        <v>81</v>
      </c>
      <c r="J4" s="289"/>
      <c r="K4" s="290"/>
      <c r="O4" s="43" t="s">
        <v>60</v>
      </c>
      <c r="P4" s="285">
        <f>'Sachkosten (S)'!K13</f>
        <v>43983</v>
      </c>
      <c r="Q4" s="286"/>
      <c r="R4" s="286"/>
      <c r="S4" s="286"/>
      <c r="T4" s="9"/>
      <c r="U4" s="9" t="s">
        <v>32</v>
      </c>
      <c r="V4" s="285">
        <f>'Sachkosten (S)'!S13</f>
        <v>44012</v>
      </c>
      <c r="W4" s="286"/>
      <c r="X4" s="286"/>
      <c r="Y4" s="286"/>
      <c r="Z4" s="35"/>
      <c r="AA4" s="41"/>
      <c r="AB4" s="36"/>
      <c r="AC4" s="36"/>
    </row>
    <row r="6" spans="2:29" ht="21" customHeight="1" x14ac:dyDescent="0.2">
      <c r="B6" s="291" t="s">
        <v>82</v>
      </c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92"/>
      <c r="V6" s="292"/>
      <c r="W6" s="292"/>
      <c r="X6" s="292"/>
      <c r="Y6" s="292"/>
    </row>
    <row r="7" spans="2:29" ht="21" customHeight="1" x14ac:dyDescent="0.2"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</row>
    <row r="8" spans="2:29" ht="21" customHeight="1" x14ac:dyDescent="0.2"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</row>
    <row r="9" spans="2:29" ht="21" customHeight="1" x14ac:dyDescent="0.2"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</row>
    <row r="10" spans="2:29" ht="21" customHeight="1" x14ac:dyDescent="0.2">
      <c r="B10" s="292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</row>
    <row r="11" spans="2:29" ht="21" customHeight="1" x14ac:dyDescent="0.2">
      <c r="B11" s="292"/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</row>
    <row r="12" spans="2:29" ht="21" customHeight="1" x14ac:dyDescent="0.2">
      <c r="B12" s="292"/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</row>
    <row r="13" spans="2:29" ht="21" customHeight="1" x14ac:dyDescent="0.2">
      <c r="B13" s="292"/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</row>
    <row r="14" spans="2:29" ht="21" customHeight="1" x14ac:dyDescent="0.2">
      <c r="B14" s="292"/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</row>
    <row r="15" spans="2:29" ht="21" customHeight="1" x14ac:dyDescent="0.2">
      <c r="B15" s="292"/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</row>
  </sheetData>
  <sheetProtection password="CAAD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3.0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Y46"/>
  <sheetViews>
    <sheetView showGridLines="0" showRowColHeaders="0" zoomScaleNormal="100" workbookViewId="0">
      <selection activeCell="R3" sqref="R3:Y3"/>
    </sheetView>
  </sheetViews>
  <sheetFormatPr baseColWidth="10" defaultColWidth="3.7109375" defaultRowHeight="21" customHeight="1" x14ac:dyDescent="0.2"/>
  <cols>
    <col min="1" max="16" width="3.7109375" style="2"/>
    <col min="17" max="17" width="3.7109375" style="2" customWidth="1"/>
    <col min="18" max="18" width="3.7109375" style="2"/>
    <col min="19" max="20" width="3.7109375" style="2" customWidth="1"/>
    <col min="21" max="26" width="3.7109375" style="2"/>
    <col min="27" max="30" width="3.7109375" style="2" hidden="1" customWidth="1"/>
    <col min="31" max="46" width="3.7109375" style="2"/>
    <col min="47" max="47" width="3.7109375" style="2" customWidth="1"/>
    <col min="48" max="48" width="20.7109375" style="131" hidden="1" customWidth="1"/>
    <col min="49" max="49" width="20.7109375" style="124" hidden="1" customWidth="1"/>
    <col min="50" max="50" width="1.7109375" style="131" hidden="1" customWidth="1"/>
    <col min="51" max="51" width="12.7109375" style="141" hidden="1" customWidth="1"/>
    <col min="52" max="16384" width="3.7109375" style="2"/>
  </cols>
  <sheetData>
    <row r="1" spans="2:51" ht="21" customHeight="1" x14ac:dyDescent="0.2">
      <c r="B1" s="1"/>
    </row>
    <row r="2" spans="2:51" ht="21" customHeight="1" thickBot="1" x14ac:dyDescent="0.25">
      <c r="D2" s="19" t="s">
        <v>66</v>
      </c>
      <c r="O2" s="182" t="s">
        <v>0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2:51" ht="21" customHeight="1" thickBot="1" x14ac:dyDescent="0.3">
      <c r="B3" s="173" t="s">
        <v>205</v>
      </c>
      <c r="O3" s="49" t="s">
        <v>196</v>
      </c>
      <c r="P3" s="5"/>
      <c r="Q3" s="5"/>
      <c r="R3" s="254" t="s">
        <v>157</v>
      </c>
      <c r="S3" s="252"/>
      <c r="T3" s="252"/>
      <c r="U3" s="252"/>
      <c r="V3" s="252"/>
      <c r="W3" s="252"/>
      <c r="X3" s="252"/>
      <c r="Y3" s="253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2:51" ht="21" customHeight="1" thickBot="1" x14ac:dyDescent="0.25">
      <c r="D4" s="17" t="s">
        <v>56</v>
      </c>
      <c r="F4" s="1"/>
      <c r="K4" s="1"/>
      <c r="O4" s="49" t="s">
        <v>94</v>
      </c>
      <c r="P4" s="49"/>
      <c r="Q4" s="49"/>
      <c r="R4" s="254"/>
      <c r="S4" s="252"/>
      <c r="T4" s="252"/>
      <c r="U4" s="252"/>
      <c r="V4" s="252"/>
      <c r="W4" s="252"/>
      <c r="X4" s="252"/>
      <c r="Y4" s="253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2:51" s="5" customFormat="1" ht="4.9000000000000004" customHeight="1" thickBot="1" x14ac:dyDescent="0.25">
      <c r="O5" s="49"/>
      <c r="P5" s="49"/>
      <c r="Q5" s="157"/>
      <c r="R5" s="49"/>
      <c r="S5" s="49"/>
      <c r="T5" s="49"/>
      <c r="U5" s="49"/>
      <c r="V5" s="49"/>
      <c r="W5" s="49"/>
      <c r="X5" s="49"/>
      <c r="Y5" s="49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2:51" s="5" customFormat="1" ht="21" customHeight="1" thickBot="1" x14ac:dyDescent="0.25">
      <c r="B6" s="5" t="s">
        <v>22</v>
      </c>
      <c r="E6" s="254"/>
      <c r="F6" s="252"/>
      <c r="G6" s="252"/>
      <c r="H6" s="252"/>
      <c r="I6" s="252"/>
      <c r="J6" s="252"/>
      <c r="K6" s="252"/>
      <c r="L6" s="252"/>
      <c r="M6" s="253"/>
      <c r="O6" s="49" t="s">
        <v>195</v>
      </c>
      <c r="P6" s="49"/>
      <c r="Q6" s="162"/>
      <c r="R6" s="262"/>
      <c r="S6" s="263"/>
      <c r="T6" s="263"/>
      <c r="U6" s="263"/>
      <c r="V6" s="263"/>
      <c r="W6" s="263"/>
      <c r="X6" s="263"/>
      <c r="Y6" s="264"/>
      <c r="AV6" s="128" t="str">
        <f>Auswahldaten!B8</f>
        <v>KV Herzogtum Lauenburg</v>
      </c>
      <c r="AW6" s="128" t="str">
        <f>Auswahldaten!E8</f>
        <v xml:space="preserve"> </v>
      </c>
      <c r="AX6" s="128" t="str">
        <f>Auswahldaten!C8</f>
        <v>P</v>
      </c>
      <c r="AY6" s="128" t="str">
        <f>Auswahldaten!D8</f>
        <v>Preis Bahn/Bus</v>
      </c>
    </row>
    <row r="7" spans="2:51" s="5" customFormat="1" ht="21" customHeight="1" thickBot="1" x14ac:dyDescent="0.25">
      <c r="B7" s="5" t="s">
        <v>23</v>
      </c>
      <c r="E7" s="254"/>
      <c r="F7" s="252"/>
      <c r="G7" s="252"/>
      <c r="H7" s="252"/>
      <c r="I7" s="252"/>
      <c r="J7" s="252"/>
      <c r="K7" s="252"/>
      <c r="L7" s="252"/>
      <c r="M7" s="253"/>
      <c r="O7" s="159" t="s">
        <v>191</v>
      </c>
      <c r="P7" s="160"/>
      <c r="Q7" s="236"/>
      <c r="R7" s="237"/>
      <c r="S7" s="237"/>
      <c r="T7" s="237"/>
      <c r="U7" s="237"/>
      <c r="V7" s="237"/>
      <c r="W7" s="237"/>
      <c r="X7" s="237"/>
      <c r="Y7" s="238"/>
      <c r="AV7" s="128" t="str">
        <f>Auswahldaten!B9</f>
        <v>KV Kiel</v>
      </c>
      <c r="AW7" s="128" t="str">
        <f>Auswahldaten!E9</f>
        <v xml:space="preserve"> </v>
      </c>
      <c r="AX7" s="132"/>
      <c r="AY7" s="130"/>
    </row>
    <row r="8" spans="2:51" s="5" customFormat="1" ht="21" customHeight="1" thickBot="1" x14ac:dyDescent="0.3">
      <c r="B8" s="5" t="s">
        <v>24</v>
      </c>
      <c r="E8" s="254"/>
      <c r="F8" s="252"/>
      <c r="G8" s="252"/>
      <c r="H8" s="252"/>
      <c r="I8" s="252"/>
      <c r="J8" s="252"/>
      <c r="K8" s="252"/>
      <c r="L8" s="252"/>
      <c r="M8" s="253"/>
      <c r="O8" s="67" t="s">
        <v>190</v>
      </c>
      <c r="P8" s="67"/>
      <c r="Q8" s="239"/>
      <c r="R8" s="240"/>
      <c r="S8" s="240"/>
      <c r="T8" s="240"/>
      <c r="U8" s="241"/>
      <c r="V8" s="160"/>
      <c r="W8" s="160"/>
      <c r="X8" s="160"/>
      <c r="Y8" s="161" t="s">
        <v>192</v>
      </c>
      <c r="AV8" s="128" t="str">
        <f>Auswahldaten!B10</f>
        <v>KV Lübeck</v>
      </c>
      <c r="AW8" s="128" t="str">
        <f>Auswahldaten!E10</f>
        <v xml:space="preserve"> </v>
      </c>
      <c r="AX8" s="132"/>
      <c r="AY8" s="130"/>
    </row>
    <row r="9" spans="2:51" s="5" customFormat="1" ht="21" customHeight="1" thickBot="1" x14ac:dyDescent="0.25">
      <c r="B9" s="5" t="s">
        <v>27</v>
      </c>
      <c r="E9" s="250"/>
      <c r="F9" s="251"/>
      <c r="G9" s="252"/>
      <c r="H9" s="252"/>
      <c r="I9" s="252"/>
      <c r="J9" s="252"/>
      <c r="K9" s="252"/>
      <c r="L9" s="252"/>
      <c r="M9" s="253"/>
      <c r="O9" s="239"/>
      <c r="P9" s="242"/>
      <c r="Q9" s="242"/>
      <c r="R9" s="242"/>
      <c r="S9" s="242"/>
      <c r="T9" s="242"/>
      <c r="U9" s="242"/>
      <c r="V9" s="242"/>
      <c r="W9" s="242"/>
      <c r="X9" s="242"/>
      <c r="Y9" s="243"/>
      <c r="AV9" s="128" t="str">
        <f>Auswahldaten!B11</f>
        <v>KV Neumünster</v>
      </c>
      <c r="AW9" s="128" t="str">
        <f>Auswahldaten!E11</f>
        <v xml:space="preserve"> </v>
      </c>
      <c r="AX9" s="132"/>
      <c r="AY9" s="130"/>
    </row>
    <row r="10" spans="2:51" s="5" customFormat="1" ht="21" customHeight="1" thickBot="1" x14ac:dyDescent="0.25">
      <c r="B10" s="5" t="s">
        <v>25</v>
      </c>
      <c r="E10" s="258"/>
      <c r="F10" s="259"/>
      <c r="G10" s="259"/>
      <c r="H10" s="259"/>
      <c r="I10" s="259"/>
      <c r="J10" s="259"/>
      <c r="K10" s="259"/>
      <c r="L10" s="259"/>
      <c r="M10" s="260"/>
      <c r="O10" s="158"/>
      <c r="P10" s="158"/>
      <c r="Q10" s="245"/>
      <c r="R10" s="245"/>
      <c r="S10" s="245"/>
      <c r="T10" s="217"/>
      <c r="U10" s="217"/>
      <c r="V10" s="216"/>
      <c r="W10" s="216"/>
      <c r="X10" s="216"/>
      <c r="Y10" s="216"/>
      <c r="AV10" s="128" t="str">
        <f>Auswahldaten!B12</f>
        <v>KV Nordfriesland</v>
      </c>
      <c r="AW10" s="128" t="str">
        <f>Auswahldaten!E12</f>
        <v xml:space="preserve"> </v>
      </c>
      <c r="AX10" s="132"/>
      <c r="AY10" s="130"/>
    </row>
    <row r="11" spans="2:51" s="5" customFormat="1" ht="21" customHeight="1" thickBot="1" x14ac:dyDescent="0.25">
      <c r="B11" s="5" t="s">
        <v>26</v>
      </c>
      <c r="E11" s="261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5"/>
      <c r="AV11" s="128" t="str">
        <f>Auswahldaten!B13</f>
        <v>KV Ostholstein</v>
      </c>
      <c r="AW11" s="128" t="str">
        <f>Auswahldaten!E13</f>
        <v xml:space="preserve"> </v>
      </c>
      <c r="AX11" s="132"/>
      <c r="AY11" s="130"/>
    </row>
    <row r="12" spans="2:51" s="5" customFormat="1" ht="4.9000000000000004" customHeight="1" thickBot="1" x14ac:dyDescent="0.25">
      <c r="AV12" s="128" t="str">
        <f>Auswahldaten!B14</f>
        <v>KV Pinneberg</v>
      </c>
      <c r="AW12" s="128" t="str">
        <f>Auswahldaten!E14</f>
        <v xml:space="preserve"> </v>
      </c>
      <c r="AX12" s="132"/>
      <c r="AY12" s="130"/>
    </row>
    <row r="13" spans="2:51" s="5" customFormat="1" ht="21" customHeight="1" thickBot="1" x14ac:dyDescent="0.25">
      <c r="B13" s="5" t="s">
        <v>28</v>
      </c>
      <c r="J13" s="6" t="s">
        <v>127</v>
      </c>
      <c r="K13" s="211"/>
      <c r="L13" s="212"/>
      <c r="M13" s="212"/>
      <c r="N13" s="212"/>
      <c r="R13" s="5" t="s">
        <v>32</v>
      </c>
      <c r="S13" s="255"/>
      <c r="T13" s="256"/>
      <c r="U13" s="256"/>
      <c r="V13" s="257"/>
      <c r="AA13" s="110">
        <f>K13</f>
        <v>0</v>
      </c>
      <c r="AV13" s="128" t="str">
        <f>Auswahldaten!B15</f>
        <v>KV Plön</v>
      </c>
      <c r="AW13" s="128" t="str">
        <f>Auswahldaten!E15</f>
        <v xml:space="preserve"> </v>
      </c>
      <c r="AX13" s="132"/>
      <c r="AY13" s="130"/>
    </row>
    <row r="14" spans="2:51" s="5" customFormat="1" ht="21" customHeight="1" thickBot="1" x14ac:dyDescent="0.25">
      <c r="B14" s="5" t="s">
        <v>93</v>
      </c>
      <c r="J14" s="228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3"/>
      <c r="AV14" s="128" t="str">
        <f>Auswahldaten!B16</f>
        <v>KV Rendsburg-Eckernförde</v>
      </c>
      <c r="AW14" s="128" t="str">
        <f>Auswahldaten!E16</f>
        <v xml:space="preserve"> </v>
      </c>
      <c r="AX14" s="132"/>
      <c r="AY14" s="130"/>
    </row>
    <row r="15" spans="2:51" s="5" customFormat="1" ht="21" customHeight="1" thickBot="1" x14ac:dyDescent="0.25">
      <c r="B15" s="5" t="s">
        <v>30</v>
      </c>
      <c r="J15" s="228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3"/>
      <c r="AV15" s="128" t="str">
        <f>Auswahldaten!B17</f>
        <v>KV Schleswig-Flensburg</v>
      </c>
      <c r="AW15" s="128" t="str">
        <f>Auswahldaten!E17</f>
        <v xml:space="preserve"> </v>
      </c>
      <c r="AX15" s="132"/>
      <c r="AY15" s="130"/>
    </row>
    <row r="16" spans="2:51" s="5" customFormat="1" ht="21" customHeight="1" thickBot="1" x14ac:dyDescent="0.25">
      <c r="B16" s="5" t="s">
        <v>31</v>
      </c>
      <c r="J16" s="228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3"/>
      <c r="AV16" s="128" t="str">
        <f>Auswahldaten!B18</f>
        <v>KV Segeberg</v>
      </c>
      <c r="AW16" s="128" t="str">
        <f>Auswahldaten!E18</f>
        <v xml:space="preserve"> </v>
      </c>
      <c r="AX16" s="132"/>
      <c r="AY16" s="130"/>
    </row>
    <row r="17" spans="2:51" s="5" customFormat="1" ht="4.9000000000000004" customHeight="1" thickBot="1" x14ac:dyDescent="0.25"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AV17" s="128" t="str">
        <f>Auswahldaten!B19</f>
        <v>KV Steinburg</v>
      </c>
      <c r="AW17" s="128" t="str">
        <f>Auswahldaten!E19</f>
        <v xml:space="preserve"> </v>
      </c>
      <c r="AX17" s="132"/>
      <c r="AY17" s="130"/>
    </row>
    <row r="18" spans="2:51" s="5" customFormat="1" ht="21" customHeight="1" thickBot="1" x14ac:dyDescent="0.25">
      <c r="B18" s="10" t="s">
        <v>33</v>
      </c>
      <c r="U18" s="8"/>
      <c r="Y18" s="8" t="s">
        <v>67</v>
      </c>
      <c r="AV18" s="128" t="str">
        <f>Auswahldaten!B20</f>
        <v>KV Stormarn</v>
      </c>
      <c r="AW18" s="128" t="str">
        <f>Auswahldaten!E20</f>
        <v xml:space="preserve"> </v>
      </c>
      <c r="AX18" s="132"/>
      <c r="AY18" s="130"/>
    </row>
    <row r="19" spans="2:51" s="5" customFormat="1" ht="21" customHeight="1" thickBot="1" x14ac:dyDescent="0.25">
      <c r="B19" s="60" t="s">
        <v>133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186"/>
      <c r="T19" s="186"/>
      <c r="U19" s="186"/>
      <c r="V19" s="189"/>
      <c r="W19" s="318"/>
      <c r="X19" s="319"/>
      <c r="Y19" s="320"/>
      <c r="AV19" s="128" t="str">
        <f>Auswahldaten!B21</f>
        <v>LV Schleswig-Holstein</v>
      </c>
      <c r="AW19" s="128" t="str">
        <f>Auswahldaten!E21</f>
        <v xml:space="preserve"> </v>
      </c>
      <c r="AX19" s="132"/>
      <c r="AY19" s="130"/>
    </row>
    <row r="20" spans="2:51" s="5" customFormat="1" ht="21" customHeight="1" thickBot="1" x14ac:dyDescent="0.25">
      <c r="B20" s="60" t="s">
        <v>132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321"/>
      <c r="P20" s="322"/>
      <c r="Q20" s="323" t="s">
        <v>35</v>
      </c>
      <c r="R20" s="323"/>
      <c r="S20" s="235" t="str">
        <f>IF(O20&gt;0,O20*0.3,"")</f>
        <v/>
      </c>
      <c r="T20" s="235"/>
      <c r="U20" s="235"/>
      <c r="V20" s="189"/>
      <c r="W20" s="318"/>
      <c r="X20" s="319"/>
      <c r="Y20" s="320"/>
      <c r="AV20" s="128" t="str">
        <f>Auswahldaten!B22</f>
        <v>Grüne Jugend (GJ)</v>
      </c>
      <c r="AW20" s="128" t="str">
        <f>Auswahldaten!E22</f>
        <v xml:space="preserve"> </v>
      </c>
      <c r="AX20" s="132"/>
      <c r="AY20" s="130"/>
    </row>
    <row r="21" spans="2:51" s="5" customFormat="1" ht="21" customHeight="1" thickBot="1" x14ac:dyDescent="0.3">
      <c r="B21" s="60" t="s">
        <v>95</v>
      </c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321"/>
      <c r="P21" s="322"/>
      <c r="Q21" s="323" t="s">
        <v>34</v>
      </c>
      <c r="R21" s="323"/>
      <c r="S21" s="186"/>
      <c r="T21" s="186"/>
      <c r="U21" s="186"/>
      <c r="V21" s="189" t="str">
        <f>IF('R-Sammel'!W39,"*)","")</f>
        <v/>
      </c>
      <c r="W21" s="318"/>
      <c r="X21" s="319"/>
      <c r="Y21" s="320"/>
      <c r="AA21" s="59">
        <f>O21</f>
        <v>0</v>
      </c>
      <c r="AB21" s="58">
        <f>S21</f>
        <v>0</v>
      </c>
    </row>
    <row r="22" spans="2:51" s="5" customFormat="1" ht="21" customHeight="1" thickBot="1" x14ac:dyDescent="0.25">
      <c r="B22" s="60" t="s">
        <v>36</v>
      </c>
      <c r="C22" s="60"/>
      <c r="D22" s="60"/>
      <c r="E22" s="60"/>
      <c r="F22" s="60"/>
      <c r="G22" s="324"/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5"/>
      <c r="T22" s="325"/>
      <c r="U22" s="326"/>
      <c r="V22" s="60"/>
      <c r="W22" s="318"/>
      <c r="X22" s="319"/>
      <c r="Y22" s="320"/>
      <c r="AV22" s="128"/>
      <c r="AW22" s="128"/>
      <c r="AX22" s="132"/>
      <c r="AY22" s="130"/>
    </row>
    <row r="23" spans="2:51" s="15" customFormat="1" ht="15" customHeight="1" thickBot="1" x14ac:dyDescent="0.25"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1"/>
      <c r="X23" s="191"/>
      <c r="Y23" s="192"/>
      <c r="AV23" s="128"/>
      <c r="AW23" s="128"/>
      <c r="AX23" s="142"/>
      <c r="AY23" s="143"/>
    </row>
    <row r="24" spans="2:51" s="5" customFormat="1" ht="21" customHeight="1" thickBot="1" x14ac:dyDescent="0.25">
      <c r="B24" s="66" t="s">
        <v>37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AV24" s="128"/>
      <c r="AW24" s="128"/>
      <c r="AX24" s="132"/>
      <c r="AY24" s="130"/>
    </row>
    <row r="25" spans="2:51" s="5" customFormat="1" ht="21" customHeight="1" thickBot="1" x14ac:dyDescent="0.25">
      <c r="B25" s="60" t="s">
        <v>96</v>
      </c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193"/>
      <c r="W25" s="318"/>
      <c r="X25" s="319"/>
      <c r="Y25" s="320"/>
      <c r="AV25" s="128"/>
      <c r="AW25" s="128"/>
      <c r="AX25" s="132"/>
      <c r="AY25" s="130"/>
    </row>
    <row r="26" spans="2:51" s="5" customFormat="1" ht="4.9000000000000004" customHeight="1" thickBot="1" x14ac:dyDescent="0.25"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60"/>
      <c r="X26" s="60"/>
      <c r="Y26" s="60"/>
      <c r="AV26" s="128"/>
      <c r="AW26" s="128"/>
      <c r="AX26" s="132"/>
      <c r="AY26" s="130"/>
    </row>
    <row r="27" spans="2:51" s="5" customFormat="1" ht="21" customHeight="1" x14ac:dyDescent="0.2">
      <c r="B27" s="66" t="s">
        <v>38</v>
      </c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AV27" s="128"/>
      <c r="AW27" s="128"/>
      <c r="AX27" s="132"/>
      <c r="AY27" s="130"/>
    </row>
    <row r="28" spans="2:51" s="13" customFormat="1" ht="16.149999999999999" customHeight="1" x14ac:dyDescent="0.2">
      <c r="B28" s="330" t="s">
        <v>49</v>
      </c>
      <c r="C28" s="330"/>
      <c r="D28" s="330"/>
      <c r="E28" s="330"/>
      <c r="F28" s="330" t="s">
        <v>29</v>
      </c>
      <c r="G28" s="330"/>
      <c r="H28" s="330" t="s">
        <v>32</v>
      </c>
      <c r="I28" s="330"/>
      <c r="J28" s="194"/>
      <c r="K28" s="330" t="s">
        <v>40</v>
      </c>
      <c r="L28" s="330"/>
      <c r="M28" s="194"/>
      <c r="N28" s="194"/>
      <c r="O28" s="194"/>
      <c r="P28" s="195" t="s">
        <v>45</v>
      </c>
      <c r="Q28" s="195"/>
      <c r="R28" s="195" t="s">
        <v>46</v>
      </c>
      <c r="S28" s="195"/>
      <c r="T28" s="195" t="s">
        <v>47</v>
      </c>
      <c r="U28" s="195"/>
      <c r="V28" s="194"/>
      <c r="W28" s="194"/>
      <c r="X28" s="194"/>
      <c r="Y28" s="194"/>
      <c r="AV28" s="128"/>
      <c r="AW28" s="128"/>
      <c r="AX28" s="144"/>
      <c r="AY28" s="145"/>
    </row>
    <row r="29" spans="2:51" s="15" customFormat="1" ht="13.9" customHeight="1" x14ac:dyDescent="0.2">
      <c r="B29" s="327" t="s">
        <v>43</v>
      </c>
      <c r="C29" s="327"/>
      <c r="D29" s="327"/>
      <c r="E29" s="327"/>
      <c r="F29" s="327" t="s">
        <v>41</v>
      </c>
      <c r="G29" s="327"/>
      <c r="H29" s="327" t="s">
        <v>41</v>
      </c>
      <c r="I29" s="327"/>
      <c r="J29" s="191"/>
      <c r="K29" s="328" t="s">
        <v>42</v>
      </c>
      <c r="L29" s="328"/>
      <c r="M29" s="328"/>
      <c r="N29" s="329" t="s">
        <v>48</v>
      </c>
      <c r="O29" s="329"/>
      <c r="P29" s="329"/>
      <c r="Q29" s="329"/>
      <c r="R29" s="329"/>
      <c r="S29" s="329"/>
      <c r="T29" s="329"/>
      <c r="U29" s="329"/>
      <c r="V29" s="329"/>
      <c r="W29" s="191"/>
      <c r="X29" s="191"/>
      <c r="Y29" s="191"/>
      <c r="Z29" s="12"/>
      <c r="AA29" s="12"/>
      <c r="AB29" s="12"/>
      <c r="AC29" s="12"/>
      <c r="AD29" s="12"/>
      <c r="AE29" s="12"/>
      <c r="AF29" s="12"/>
      <c r="AV29" s="128"/>
      <c r="AW29" s="128"/>
      <c r="AX29" s="142"/>
      <c r="AY29" s="143"/>
    </row>
    <row r="30" spans="2:51" s="15" customFormat="1" ht="13.9" customHeight="1" thickBot="1" x14ac:dyDescent="0.25">
      <c r="B30" s="196" t="s">
        <v>209</v>
      </c>
      <c r="C30" s="197"/>
      <c r="D30" s="197"/>
      <c r="E30" s="197"/>
      <c r="F30" s="197"/>
      <c r="G30" s="197"/>
      <c r="H30" s="197"/>
      <c r="I30" s="197"/>
      <c r="J30" s="198"/>
      <c r="K30" s="197"/>
      <c r="L30" s="197"/>
      <c r="M30" s="191"/>
      <c r="N30" s="191"/>
      <c r="O30" s="199"/>
      <c r="P30" s="200" t="s">
        <v>210</v>
      </c>
      <c r="Q30" s="201"/>
      <c r="R30" s="202" t="s">
        <v>211</v>
      </c>
      <c r="S30" s="201"/>
      <c r="T30" s="202" t="s">
        <v>211</v>
      </c>
      <c r="U30" s="201"/>
      <c r="V30" s="191"/>
      <c r="W30" s="191"/>
      <c r="X30" s="191"/>
      <c r="Y30" s="191"/>
      <c r="Z30" s="12"/>
      <c r="AA30" s="12"/>
      <c r="AB30" s="12"/>
      <c r="AC30" s="12"/>
      <c r="AD30" s="12"/>
      <c r="AE30" s="12"/>
      <c r="AF30" s="12"/>
      <c r="AV30" s="128"/>
      <c r="AW30" s="128"/>
      <c r="AX30" s="142"/>
      <c r="AY30" s="143"/>
    </row>
    <row r="31" spans="2:51" s="5" customFormat="1" ht="21" customHeight="1" thickBot="1" x14ac:dyDescent="0.25">
      <c r="B31" s="331"/>
      <c r="C31" s="332"/>
      <c r="D31" s="332"/>
      <c r="E31" s="332"/>
      <c r="F31" s="333"/>
      <c r="G31" s="333"/>
      <c r="H31" s="334"/>
      <c r="I31" s="334"/>
      <c r="J31" s="60"/>
      <c r="K31" s="335" t="str">
        <f>IF(B31,IF(IF((HOUR(H31)+MINUTE(H31)/60)=0,24-(HOUR(F31)+MINUTE(F31)/60),(HOUR(H31)+MINUTE(H31)/60)-(HOUR(F31)+MINUTE(F31)/60))&lt;0,0,(IF((HOUR(H31)+MINUTE(H31)/60)=0,24-(HOUR(F31)+MINUTE(F31)/60),(HOUR(H31)+MINUTE(H31)/60)-(HOUR(F31)+MINUTE(F31)/60)))),"")</f>
        <v/>
      </c>
      <c r="L31" s="335"/>
      <c r="M31" s="60"/>
      <c r="N31" s="60"/>
      <c r="O31" s="203"/>
      <c r="P31" s="61"/>
      <c r="Q31" s="204"/>
      <c r="R31" s="61"/>
      <c r="S31" s="204"/>
      <c r="T31" s="205"/>
      <c r="U31" s="204"/>
      <c r="V31" s="62"/>
      <c r="W31" s="336" t="str">
        <f>IF(K31="","",IF(SUM(AA31:AD31)&lt;0,0,SUM(AA31:AD31)))</f>
        <v/>
      </c>
      <c r="X31" s="337"/>
      <c r="Y31" s="338"/>
      <c r="AA31" s="35">
        <f>IF(K31&gt;8,IF(K31=24,28,14),0)</f>
        <v>14</v>
      </c>
      <c r="AB31" s="35">
        <f>IF(P31="x",-5.6,0)</f>
        <v>0</v>
      </c>
      <c r="AC31" s="35">
        <f>IF(R31="x",-11.2,0)</f>
        <v>0</v>
      </c>
      <c r="AD31" s="35">
        <f>IF(T31="x",-11.2,0)</f>
        <v>0</v>
      </c>
      <c r="AV31" s="128"/>
      <c r="AW31" s="128"/>
      <c r="AX31" s="132"/>
      <c r="AY31" s="130"/>
    </row>
    <row r="32" spans="2:51" ht="21" customHeight="1" thickBot="1" x14ac:dyDescent="0.25">
      <c r="B32" s="331"/>
      <c r="C32" s="332"/>
      <c r="D32" s="332"/>
      <c r="E32" s="332"/>
      <c r="F32" s="333"/>
      <c r="G32" s="333"/>
      <c r="H32" s="334"/>
      <c r="I32" s="334"/>
      <c r="J32" s="60"/>
      <c r="K32" s="335" t="str">
        <f>IF(B32,IF(IF((HOUR(H32)+MINUTE(H32)/60)=0,24-(HOUR(F32)+MINUTE(F32)/60),(HOUR(H32)+MINUTE(H32)/60)-(HOUR(F32)+MINUTE(F32)/60))&lt;0,0,(IF((HOUR(H32)+MINUTE(H32)/60)=0,24-(HOUR(F32)+MINUTE(F32)/60),(HOUR(H32)+MINUTE(H32)/60)-(HOUR(F32)+MINUTE(F32)/60)))),"")</f>
        <v/>
      </c>
      <c r="L32" s="335"/>
      <c r="M32" s="60"/>
      <c r="N32" s="63"/>
      <c r="O32" s="203"/>
      <c r="P32" s="61"/>
      <c r="Q32" s="204"/>
      <c r="R32" s="61"/>
      <c r="S32" s="204"/>
      <c r="T32" s="61"/>
      <c r="U32" s="204"/>
      <c r="V32" s="62"/>
      <c r="W32" s="336" t="str">
        <f>IF(K32="","",IF(SUM(AA32:AD32)&lt;0,0,SUM(AA32:AD32)))</f>
        <v/>
      </c>
      <c r="X32" s="337"/>
      <c r="Y32" s="338"/>
      <c r="AA32" s="35">
        <f>IF(K32&gt;8,IF(K32=24,28,14),0)</f>
        <v>14</v>
      </c>
      <c r="AB32" s="35">
        <f>IF(P32="x",-5.6,0)</f>
        <v>0</v>
      </c>
      <c r="AC32" s="35">
        <f>IF(R32="x",-11.2,0)</f>
        <v>0</v>
      </c>
      <c r="AD32" s="35">
        <f>IF(T32="x",-11.2,0)</f>
        <v>0</v>
      </c>
      <c r="AV32" s="128"/>
      <c r="AW32" s="128"/>
    </row>
    <row r="33" spans="2:51" ht="21" customHeight="1" thickBot="1" x14ac:dyDescent="0.25">
      <c r="B33" s="331"/>
      <c r="C33" s="332"/>
      <c r="D33" s="332"/>
      <c r="E33" s="332"/>
      <c r="F33" s="333"/>
      <c r="G33" s="333"/>
      <c r="H33" s="334"/>
      <c r="I33" s="334"/>
      <c r="J33" s="60"/>
      <c r="K33" s="335" t="str">
        <f>IF(B33,IF(IF((HOUR(H33)+MINUTE(H33)/60)=0,24-(HOUR(F33)+MINUTE(F33)/60),(HOUR(H33)+MINUTE(H33)/60)-(HOUR(F33)+MINUTE(F33)/60))&lt;0,0,(IF((HOUR(H33)+MINUTE(H33)/60)=0,24-(HOUR(F33)+MINUTE(F33)/60),(HOUR(H33)+MINUTE(H33)/60)-(HOUR(F33)+MINUTE(F33)/60)))),"")</f>
        <v/>
      </c>
      <c r="L33" s="335"/>
      <c r="M33" s="60"/>
      <c r="N33" s="63"/>
      <c r="O33" s="203"/>
      <c r="P33" s="61"/>
      <c r="Q33" s="204"/>
      <c r="R33" s="61"/>
      <c r="S33" s="204"/>
      <c r="T33" s="61"/>
      <c r="U33" s="204"/>
      <c r="V33" s="62"/>
      <c r="W33" s="336" t="str">
        <f>IF(K33="","",IF(SUM(AA33:AD33)&lt;0,0,SUM(AA33:AD33)))</f>
        <v/>
      </c>
      <c r="X33" s="337"/>
      <c r="Y33" s="338"/>
      <c r="AA33" s="35">
        <f>IF(K33&gt;8,IF(K33=24,28,14),0)</f>
        <v>14</v>
      </c>
      <c r="AB33" s="35">
        <f>IF(P33="x",-5.6,0)</f>
        <v>0</v>
      </c>
      <c r="AC33" s="35">
        <f>IF(R33="x",-11.2,0)</f>
        <v>0</v>
      </c>
      <c r="AD33" s="35">
        <f>IF(T33="x",-11.2,0)</f>
        <v>0</v>
      </c>
      <c r="AV33" s="128"/>
      <c r="AW33" s="128"/>
    </row>
    <row r="34" spans="2:51" ht="9.9499999999999993" customHeight="1" thickBot="1" x14ac:dyDescent="0.25"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186"/>
      <c r="X34" s="186"/>
      <c r="Y34" s="186"/>
      <c r="AA34" s="35"/>
      <c r="AB34" s="35"/>
      <c r="AC34" s="35"/>
      <c r="AD34" s="35"/>
      <c r="AV34" s="128"/>
      <c r="AW34" s="128"/>
    </row>
    <row r="35" spans="2:51" s="14" customFormat="1" ht="9.9499999999999993" customHeight="1" thickBot="1" x14ac:dyDescent="0.25">
      <c r="B35" s="206"/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6"/>
      <c r="O35" s="206"/>
      <c r="P35" s="206"/>
      <c r="Q35" s="206"/>
      <c r="R35" s="206"/>
      <c r="S35" s="206"/>
      <c r="T35" s="206"/>
      <c r="U35" s="206"/>
      <c r="V35" s="206"/>
      <c r="W35" s="72"/>
      <c r="X35" s="72"/>
      <c r="Y35" s="72"/>
      <c r="Z35" s="2"/>
      <c r="AA35" s="2"/>
      <c r="AB35" s="2"/>
      <c r="AC35" s="2"/>
      <c r="AD35" s="2"/>
      <c r="AE35" s="2"/>
      <c r="AF35" s="2"/>
      <c r="AV35" s="128"/>
      <c r="AW35" s="128"/>
      <c r="AX35" s="131"/>
      <c r="AY35" s="141"/>
    </row>
    <row r="36" spans="2:51" s="14" customFormat="1" ht="21" customHeight="1" thickBot="1" x14ac:dyDescent="0.25">
      <c r="B36" s="207" t="s">
        <v>208</v>
      </c>
      <c r="C36" s="60"/>
      <c r="D36" s="60"/>
      <c r="E36" s="60"/>
      <c r="F36" s="324"/>
      <c r="G36" s="344"/>
      <c r="H36" s="344"/>
      <c r="I36" s="344"/>
      <c r="J36" s="344"/>
      <c r="K36" s="344"/>
      <c r="L36" s="344"/>
      <c r="M36" s="344"/>
      <c r="N36" s="344"/>
      <c r="O36" s="344"/>
      <c r="P36" s="344"/>
      <c r="Q36" s="344"/>
      <c r="R36" s="344"/>
      <c r="S36" s="344"/>
      <c r="T36" s="344"/>
      <c r="U36" s="345"/>
      <c r="V36" s="60"/>
      <c r="W36" s="318"/>
      <c r="X36" s="319"/>
      <c r="Y36" s="320"/>
      <c r="Z36" s="2"/>
      <c r="AA36" s="2"/>
      <c r="AB36" s="2"/>
      <c r="AC36" s="2"/>
      <c r="AD36" s="2"/>
      <c r="AE36" s="2"/>
      <c r="AF36" s="2"/>
      <c r="AV36" s="128"/>
      <c r="AW36" s="128"/>
      <c r="AX36" s="131"/>
      <c r="AY36" s="141"/>
    </row>
    <row r="37" spans="2:51" ht="9.9499999999999993" customHeight="1" thickBot="1" x14ac:dyDescent="0.25"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73"/>
      <c r="X37" s="73"/>
      <c r="Y37" s="73"/>
      <c r="AV37" s="128"/>
      <c r="AW37" s="128"/>
    </row>
    <row r="38" spans="2:51" s="5" customFormat="1" ht="21" customHeight="1" thickBot="1" x14ac:dyDescent="0.25">
      <c r="B38" s="60" t="s">
        <v>50</v>
      </c>
      <c r="C38" s="60"/>
      <c r="D38" s="60"/>
      <c r="E38" s="176"/>
      <c r="F38" s="324"/>
      <c r="G38" s="344"/>
      <c r="H38" s="344"/>
      <c r="I38" s="344"/>
      <c r="J38" s="344"/>
      <c r="K38" s="344"/>
      <c r="L38" s="344"/>
      <c r="M38" s="344"/>
      <c r="N38" s="344"/>
      <c r="O38" s="344"/>
      <c r="P38" s="345"/>
      <c r="Q38" s="60"/>
      <c r="R38" s="60"/>
      <c r="S38" s="60"/>
      <c r="T38" s="60"/>
      <c r="U38" s="60"/>
      <c r="V38" s="74" t="s">
        <v>55</v>
      </c>
      <c r="W38" s="336"/>
      <c r="X38" s="337"/>
      <c r="Y38" s="338"/>
      <c r="AA38" s="58">
        <f>SUM(W25:Y36)</f>
        <v>0</v>
      </c>
      <c r="AB38" s="58">
        <f>SUM(W19:Y22)</f>
        <v>0</v>
      </c>
      <c r="AD38" s="58">
        <f>W38</f>
        <v>0</v>
      </c>
      <c r="AV38" s="128"/>
      <c r="AW38" s="128"/>
      <c r="AX38" s="132"/>
      <c r="AY38" s="130"/>
    </row>
    <row r="39" spans="2:51" s="5" customFormat="1" ht="21" customHeight="1" thickBot="1" x14ac:dyDescent="0.25">
      <c r="B39" s="67" t="s">
        <v>213</v>
      </c>
      <c r="C39" s="60"/>
      <c r="D39" s="60"/>
      <c r="E39" s="188"/>
      <c r="F39" s="18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60"/>
      <c r="R39" s="60"/>
      <c r="S39" s="60"/>
      <c r="T39" s="60"/>
      <c r="U39" s="60"/>
      <c r="V39" s="74"/>
      <c r="W39" s="187"/>
      <c r="X39" s="187"/>
      <c r="Y39" s="187"/>
      <c r="AA39" s="58"/>
      <c r="AB39" s="58"/>
      <c r="AD39" s="58"/>
      <c r="AV39" s="128"/>
      <c r="AW39" s="128"/>
      <c r="AX39" s="132"/>
      <c r="AY39" s="130"/>
    </row>
    <row r="40" spans="2:51" s="5" customFormat="1" ht="21" customHeight="1" thickBot="1" x14ac:dyDescent="0.3">
      <c r="B40" s="209" t="s">
        <v>130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2"/>
      <c r="W40" s="318"/>
      <c r="X40" s="319"/>
      <c r="Y40" s="320"/>
      <c r="AV40" s="132"/>
      <c r="AW40" s="133"/>
      <c r="AX40" s="132"/>
      <c r="AY40" s="130"/>
    </row>
    <row r="41" spans="2:51" s="5" customFormat="1" ht="21" customHeight="1" thickBot="1" x14ac:dyDescent="0.3">
      <c r="B41" s="76" t="s">
        <v>131</v>
      </c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7"/>
      <c r="W41" s="346"/>
      <c r="X41" s="347"/>
      <c r="Y41" s="348"/>
      <c r="AV41" s="132"/>
      <c r="AW41" s="133"/>
      <c r="AX41" s="132"/>
      <c r="AY41" s="130"/>
    </row>
    <row r="42" spans="2:51" s="5" customFormat="1" ht="4.9000000000000004" customHeight="1" x14ac:dyDescent="0.25"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AV42" s="132"/>
      <c r="AW42" s="133"/>
      <c r="AX42" s="132"/>
      <c r="AY42" s="130"/>
    </row>
    <row r="43" spans="2:51" s="5" customFormat="1" ht="21" customHeight="1" thickBot="1" x14ac:dyDescent="0.3">
      <c r="B43" s="60" t="s">
        <v>51</v>
      </c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8" t="s">
        <v>54</v>
      </c>
      <c r="P43" s="68"/>
      <c r="Q43" s="68"/>
      <c r="R43" s="68"/>
      <c r="S43" s="68"/>
      <c r="T43" s="68"/>
      <c r="U43" s="68"/>
      <c r="V43" s="68"/>
      <c r="W43" s="68"/>
      <c r="X43" s="68"/>
      <c r="Y43" s="68" t="str">
        <f>IF(Z43=0,"",Auswahldaten!G6)</f>
        <v/>
      </c>
      <c r="Z43" s="54"/>
      <c r="AV43" s="132"/>
      <c r="AW43" s="133"/>
      <c r="AX43" s="132"/>
      <c r="AY43" s="130"/>
    </row>
    <row r="44" spans="2:51" s="5" customFormat="1" ht="21" customHeight="1" thickBot="1" x14ac:dyDescent="0.3">
      <c r="B44" s="67" t="s">
        <v>198</v>
      </c>
      <c r="C44" s="339"/>
      <c r="D44" s="340"/>
      <c r="E44" s="340"/>
      <c r="F44" s="341"/>
      <c r="G44" s="167"/>
      <c r="H44" s="163"/>
      <c r="I44" s="166" t="s">
        <v>197</v>
      </c>
      <c r="J44" s="342"/>
      <c r="K44" s="343"/>
      <c r="L44" s="343"/>
      <c r="M44" s="343"/>
      <c r="N44" s="60"/>
      <c r="O44" s="210" t="str">
        <f>IF(AE44&gt;92,"Abrechnung spätestens nach 3 Monaten!","")</f>
        <v/>
      </c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54"/>
      <c r="AE44" s="169">
        <f>J44-K13</f>
        <v>0</v>
      </c>
      <c r="AV44" s="132"/>
      <c r="AW44" s="133"/>
      <c r="AX44" s="132"/>
      <c r="AY44" s="130"/>
    </row>
    <row r="45" spans="2:51" s="5" customFormat="1" ht="16.149999999999999" customHeight="1" x14ac:dyDescent="0.25">
      <c r="E45" s="183"/>
      <c r="F45" s="183"/>
      <c r="G45" s="183"/>
      <c r="H45" s="183"/>
      <c r="I45" s="183"/>
      <c r="J45" s="185"/>
      <c r="K45" s="185"/>
      <c r="L45" s="185"/>
      <c r="M45" s="185"/>
      <c r="O45" s="44" t="str">
        <f>IF(Z45=0,"",Auswahldaten!G6)</f>
        <v/>
      </c>
      <c r="P45" s="9"/>
      <c r="Q45" s="9"/>
      <c r="R45" s="9"/>
      <c r="S45" s="9"/>
      <c r="T45" s="9"/>
      <c r="U45" s="9"/>
      <c r="V45" s="9"/>
      <c r="W45" s="9"/>
      <c r="X45" s="9"/>
      <c r="Y45" s="184"/>
      <c r="Z45" s="54">
        <f>LEN(Auswahldaten!G6)</f>
        <v>0</v>
      </c>
      <c r="AV45" s="132"/>
      <c r="AW45" s="133"/>
      <c r="AX45" s="132"/>
      <c r="AY45" s="130"/>
    </row>
    <row r="46" spans="2:51" s="5" customFormat="1" ht="16.149999999999999" customHeight="1" thickBot="1" x14ac:dyDescent="0.3">
      <c r="B46" s="109" t="s">
        <v>53</v>
      </c>
      <c r="E46" s="183"/>
      <c r="F46" s="107"/>
      <c r="G46" s="107"/>
      <c r="H46" s="107"/>
      <c r="I46" s="107"/>
      <c r="J46" s="107"/>
      <c r="K46" s="107"/>
      <c r="L46" s="107"/>
      <c r="M46" s="107"/>
      <c r="O46" s="45" t="str">
        <f>IF(Z46=0,"",Auswahldaten!G7)</f>
        <v/>
      </c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54">
        <f>LEN(Auswahldaten!G7)</f>
        <v>0</v>
      </c>
      <c r="AV46" s="132"/>
      <c r="AW46" s="133"/>
      <c r="AX46" s="132"/>
      <c r="AY46" s="130"/>
    </row>
  </sheetData>
  <sheetProtection password="CAAD" sheet="1" selectLockedCells="1"/>
  <mergeCells count="64">
    <mergeCell ref="C44:F44"/>
    <mergeCell ref="J44:M44"/>
    <mergeCell ref="W33:Y33"/>
    <mergeCell ref="F38:P38"/>
    <mergeCell ref="W38:Y38"/>
    <mergeCell ref="W40:Y40"/>
    <mergeCell ref="W41:Y41"/>
    <mergeCell ref="F36:U36"/>
    <mergeCell ref="W36:Y36"/>
    <mergeCell ref="B33:E33"/>
    <mergeCell ref="F33:G33"/>
    <mergeCell ref="H33:I33"/>
    <mergeCell ref="K33:L33"/>
    <mergeCell ref="B31:E31"/>
    <mergeCell ref="F31:G31"/>
    <mergeCell ref="H31:I31"/>
    <mergeCell ref="K31:L31"/>
    <mergeCell ref="W31:Y31"/>
    <mergeCell ref="B32:E32"/>
    <mergeCell ref="F32:G32"/>
    <mergeCell ref="H32:I32"/>
    <mergeCell ref="K32:L32"/>
    <mergeCell ref="W32:Y32"/>
    <mergeCell ref="W25:Y25"/>
    <mergeCell ref="B28:E28"/>
    <mergeCell ref="F28:G28"/>
    <mergeCell ref="H28:I28"/>
    <mergeCell ref="K28:L28"/>
    <mergeCell ref="B29:E29"/>
    <mergeCell ref="F29:G29"/>
    <mergeCell ref="H29:I29"/>
    <mergeCell ref="K29:M29"/>
    <mergeCell ref="N29:V29"/>
    <mergeCell ref="O21:P21"/>
    <mergeCell ref="Q21:R21"/>
    <mergeCell ref="W21:Y21"/>
    <mergeCell ref="G22:U22"/>
    <mergeCell ref="W22:Y22"/>
    <mergeCell ref="W19:Y19"/>
    <mergeCell ref="O20:P20"/>
    <mergeCell ref="Q20:R20"/>
    <mergeCell ref="S20:U20"/>
    <mergeCell ref="W20:Y20"/>
    <mergeCell ref="J16:Y16"/>
    <mergeCell ref="E8:M8"/>
    <mergeCell ref="Q8:U8"/>
    <mergeCell ref="E9:F9"/>
    <mergeCell ref="G9:M9"/>
    <mergeCell ref="O9:Y9"/>
    <mergeCell ref="E10:M10"/>
    <mergeCell ref="Q10:S10"/>
    <mergeCell ref="T10:U10"/>
    <mergeCell ref="V10:Y10"/>
    <mergeCell ref="E11:V11"/>
    <mergeCell ref="K13:N13"/>
    <mergeCell ref="S13:V13"/>
    <mergeCell ref="J14:Y14"/>
    <mergeCell ref="J15:Y15"/>
    <mergeCell ref="R3:Y3"/>
    <mergeCell ref="R4:Y4"/>
    <mergeCell ref="E6:M6"/>
    <mergeCell ref="R6:Y6"/>
    <mergeCell ref="E7:M7"/>
    <mergeCell ref="Q7:Y7"/>
  </mergeCells>
  <dataValidations count="28">
    <dataValidation type="textLength" allowBlank="1" showInputMessage="1" showErrorMessage="1" error="Maximal 68 Zeichen eingeben!" sqref="G22:U22">
      <formula1>0</formula1>
      <formula2>68</formula2>
    </dataValidation>
    <dataValidation type="list" allowBlank="1" showInputMessage="1" showErrorMessage="1" sqref="R4:Y4">
      <formula1>$AW$3:$AW$20</formula1>
    </dataValidation>
    <dataValidation type="list" allowBlank="1" showInputMessage="1" showErrorMessage="1" sqref="R3:Y3">
      <formula1>$AV$3:$AV$20</formula1>
    </dataValidation>
    <dataValidation type="textLength" operator="lessThan" allowBlank="1" showInputMessage="1" showErrorMessage="1" error="Maximal 40 Zeichen eingeben!" sqref="R6:Y6">
      <formula1>40</formula1>
    </dataValidation>
    <dataValidation type="textLength" allowBlank="1" showInputMessage="1" showErrorMessage="1" error="Maximal 40 Zeichen eingeben!" sqref="O9:Y9">
      <formula1>3</formula1>
      <formula2>40</formula2>
    </dataValidation>
    <dataValidation type="textLength" allowBlank="1" showErrorMessage="1" error="Genau 8 oder 11 Zeichen eingeben!" sqref="Q8">
      <formula1>8</formula1>
      <formula2>11</formula2>
    </dataValidation>
    <dataValidation type="textLength" allowBlank="1" showInputMessage="1" showErrorMessage="1" error="Mindestens 15, maximal 34 Zeichen eingeben!" prompt="Für Deutschland immer 22 Stellen eingeben!" sqref="Q7:Y7">
      <formula1>15</formula1>
      <formula2>34</formula2>
    </dataValidation>
    <dataValidation type="whole" allowBlank="1" showInputMessage="1" showErrorMessage="1" error="Nur positive km-Zahl bis 10.000 eingeben!" sqref="O21:P21">
      <formula1>1</formula1>
      <formula2>10000</formula2>
    </dataValidation>
    <dataValidation type="whole" allowBlank="1" showInputMessage="1" showErrorMessage="1" error="Nur positive km-Zahl bis 2.000 eingeben!" sqref="O20:P20">
      <formula1>1</formula1>
      <formula2>2000</formula2>
    </dataValidation>
    <dataValidation type="decimal" allowBlank="1" showInputMessage="1" showErrorMessage="1" error="Nur positive Beträge eingeben!" sqref="S19:U21">
      <formula1>0.01</formula1>
      <formula2>10000</formula2>
    </dataValidation>
    <dataValidation type="date" showInputMessage="1" showErrorMessage="1" error="Datumseingabe erforderlich!" sqref="K13:N13">
      <formula1>40878</formula1>
      <formula2>73050</formula2>
    </dataValidation>
    <dataValidation type="textLength" allowBlank="1" showInputMessage="1" showErrorMessage="1" error="Eingabe erforderlich, maximal 75 Zeichen eingeben!" sqref="J14:Y16">
      <formula1>3</formula1>
      <formula2>75</formula2>
    </dataValidation>
    <dataValidation type="textLength" allowBlank="1" showInputMessage="1" showErrorMessage="1" error="Maximal 75 Zeichen eingeben!" sqref="E11">
      <formula1>0</formula1>
      <formula2>75</formula2>
    </dataValidation>
    <dataValidation type="textLength" errorStyle="warning" allowBlank="1" showInputMessage="1" showErrorMessage="1" error="Bitte möglichst maximal 50 Zeichen eingeben!" sqref="O7">
      <formula1>0</formula1>
      <formula2>50</formula2>
    </dataValidation>
    <dataValidation type="textLength" allowBlank="1" showInputMessage="1" showErrorMessage="1" error="Maximal 50 Zeichen eingeben!" sqref="Q10">
      <formula1>0</formula1>
      <formula2>50</formula2>
    </dataValidation>
    <dataValidation type="textLength" allowBlank="1" showInputMessage="1" showErrorMessage="1" error="Maximal 30 Zeichen eingeben!" sqref="E10:M10">
      <formula1>0</formula1>
      <formula2>30</formula2>
    </dataValidation>
    <dataValidation type="whole" allowBlank="1" showInputMessage="1" showErrorMessage="1" error="Bitte numerische Postleitzahl zwischen 01001 und 99998 eingeben!" sqref="E9:F9">
      <formula1>1001</formula1>
      <formula2>99998</formula2>
    </dataValidation>
    <dataValidation type="textLength" allowBlank="1" showInputMessage="1" showErrorMessage="1" error="Eingabe erforderlich, maximal 32 Zeichen eingeben!" sqref="G9:M9">
      <formula1>3</formula1>
      <formula2>32</formula2>
    </dataValidation>
    <dataValidation type="textLength" allowBlank="1" showInputMessage="1" showErrorMessage="1" error="Eingabe erforderlich, maximal 40 Zeichen eingeben!" sqref="E7:M8">
      <formula1>3</formula1>
      <formula2>40</formula2>
    </dataValidation>
    <dataValidation type="textLength" showInputMessage="1" showErrorMessage="1" error="Eingabe erforderlich, maximal 40 Zeichen eingeben!" sqref="E6:M6">
      <formula1>3</formula1>
      <formula2>40</formula2>
    </dataValidation>
    <dataValidation type="textLength" operator="lessThanOrEqual" allowBlank="1" showInputMessage="1" showErrorMessage="1" error="Maximal 60 Zeichen eingeben!" sqref="E38:F39">
      <formula1>60</formula1>
    </dataValidation>
    <dataValidation type="decimal" allowBlank="1" showInputMessage="1" showErrorMessage="1" error="Zeit mit Doppelpunkt in der Form hh:mm eingeben, Zeit maximal 24:00 Uhr erlaubt!" sqref="H31:I33">
      <formula1>0</formula1>
      <formula2>1</formula2>
    </dataValidation>
    <dataValidation type="time" allowBlank="1" showInputMessage="1" showErrorMessage="1" error="Zeit mit Doppelpunkt in der Form hh:mm eingeben, Zeit nach 23:45 Uhr nicht erlaubt!" sqref="F31:G33">
      <formula1>0</formula1>
      <formula2>0.989583333333333</formula2>
    </dataValidation>
    <dataValidation type="decimal" allowBlank="1" showInputMessage="1" showErrorMessage="1" error="Nur positive Beträge, mindestens 20,- € eingeben!" sqref="W25:Y25">
      <formula1>20</formula1>
      <formula2>2000</formula2>
    </dataValidation>
    <dataValidation type="decimal" allowBlank="1" showInputMessage="1" showErrorMessage="1" error="dat war wohl nix: taxi unter 2,-€ oder gar über 100,- €?? Nee, nee, nee!" sqref="W19:Y22">
      <formula1>2</formula1>
      <formula2>100</formula2>
    </dataValidation>
    <dataValidation type="textLength" allowBlank="1" showInputMessage="1" showErrorMessage="1" error="Leer lassen oder nur &quot;x&quot; eingeben!" sqref="R31:R33 P31:P33 T31:T33">
      <formula1>0</formula1>
      <formula2>1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40:Y40">
      <formula1>1</formula1>
      <formula2>AD38</formula2>
    </dataValidation>
    <dataValidation type="date" showInputMessage="1" showErrorMessage="1" error="Datumseingabe erforderlich, darf nicht vor &quot;von&quot;-Datum liegen!" sqref="S13:V13">
      <formula1>AA13</formula1>
      <formula2>73050</formula2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3.0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Y38"/>
  <sheetViews>
    <sheetView showGridLines="0" showRowColHeaders="0" workbookViewId="0">
      <pane ySplit="7" topLeftCell="A8" activePane="bottomLeft" state="frozen"/>
      <selection activeCell="R3" sqref="R3:Y3"/>
      <selection pane="bottomLeft" activeCell="O3" sqref="O3:Y3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47" width="3.7109375" style="2"/>
    <col min="48" max="49" width="20.7109375" style="2" hidden="1" customWidth="1"/>
    <col min="50" max="50" width="1.7109375" style="2" hidden="1" customWidth="1"/>
    <col min="51" max="51" width="12.7109375" style="2" hidden="1" customWidth="1"/>
    <col min="52" max="16384" width="3.7109375" style="2"/>
  </cols>
  <sheetData>
    <row r="1" spans="2:51" ht="21" customHeight="1" x14ac:dyDescent="0.2">
      <c r="B1" s="1"/>
    </row>
    <row r="2" spans="2:51" ht="21" customHeight="1" thickBot="1" x14ac:dyDescent="0.25">
      <c r="D2" s="19" t="s">
        <v>66</v>
      </c>
      <c r="O2" s="7" t="s">
        <v>57</v>
      </c>
      <c r="AV2" s="129" t="str">
        <f>Auswahldaten!B4</f>
        <v>Kreisverbände u.a.</v>
      </c>
      <c r="AW2" s="129" t="str">
        <f>Auswahldaten!E4</f>
        <v>Ortsverbände</v>
      </c>
      <c r="AX2" s="129" t="str">
        <f>Auswahldaten!C4</f>
        <v>Art Reisemittel</v>
      </c>
      <c r="AY2" s="128"/>
    </row>
    <row r="3" spans="2:51" ht="21" customHeight="1" thickBot="1" x14ac:dyDescent="0.3">
      <c r="B3" s="173" t="s">
        <v>222</v>
      </c>
      <c r="O3" s="228"/>
      <c r="P3" s="232"/>
      <c r="Q3" s="232"/>
      <c r="R3" s="232"/>
      <c r="S3" s="232"/>
      <c r="T3" s="232"/>
      <c r="U3" s="232"/>
      <c r="V3" s="232"/>
      <c r="W3" s="232"/>
      <c r="X3" s="232"/>
      <c r="Y3" s="233"/>
      <c r="AV3" s="128" t="str">
        <f>Auswahldaten!B5</f>
        <v xml:space="preserve"> </v>
      </c>
      <c r="AW3" s="128" t="str">
        <f>Auswahldaten!E5</f>
        <v xml:space="preserve"> </v>
      </c>
      <c r="AX3" s="128" t="str">
        <f>Auswahldaten!C5</f>
        <v xml:space="preserve"> </v>
      </c>
      <c r="AY3" s="128" t="str">
        <f>Auswahldaten!D5</f>
        <v xml:space="preserve"> </v>
      </c>
    </row>
    <row r="4" spans="2:51" ht="21" customHeight="1" thickBot="1" x14ac:dyDescent="0.25">
      <c r="D4" s="17" t="s">
        <v>56</v>
      </c>
      <c r="F4" s="1"/>
      <c r="K4" s="1"/>
      <c r="O4" s="43" t="s">
        <v>129</v>
      </c>
      <c r="P4" s="255"/>
      <c r="Q4" s="365"/>
      <c r="R4" s="365"/>
      <c r="S4" s="290"/>
      <c r="T4" s="9"/>
      <c r="U4" s="9" t="s">
        <v>128</v>
      </c>
      <c r="V4" s="255"/>
      <c r="W4" s="365"/>
      <c r="X4" s="365"/>
      <c r="Y4" s="290"/>
      <c r="AV4" s="128" t="str">
        <f>Auswahldaten!B6</f>
        <v>KV Dithmarschen</v>
      </c>
      <c r="AW4" s="128" t="str">
        <f>Auswahldaten!E6</f>
        <v>keine Eintragungen</v>
      </c>
      <c r="AX4" s="128" t="str">
        <f>Auswahldaten!C6</f>
        <v>B</v>
      </c>
      <c r="AY4" s="128" t="str">
        <f>Auswahldaten!D6</f>
        <v>Bahn, Bus, ÖPNV</v>
      </c>
    </row>
    <row r="5" spans="2:51" s="5" customFormat="1" ht="6" customHeight="1" x14ac:dyDescent="0.2">
      <c r="Q5" s="9"/>
      <c r="Z5" s="35"/>
      <c r="AA5" s="41"/>
      <c r="AB5" s="36"/>
      <c r="AC5" s="36"/>
      <c r="AV5" s="128" t="str">
        <f>Auswahldaten!B7</f>
        <v>KV Flensburg</v>
      </c>
      <c r="AW5" s="128" t="str">
        <f>Auswahldaten!E7</f>
        <v xml:space="preserve"> </v>
      </c>
      <c r="AX5" s="128" t="str">
        <f>Auswahldaten!C7</f>
        <v>K</v>
      </c>
      <c r="AY5" s="128" t="str">
        <f>Auswahldaten!D7</f>
        <v>Kraftfahrzeug</v>
      </c>
    </row>
    <row r="6" spans="2:51" s="5" customFormat="1" ht="21" customHeight="1" x14ac:dyDescent="0.2">
      <c r="B6" s="286" t="s">
        <v>39</v>
      </c>
      <c r="C6" s="286"/>
      <c r="D6" s="286"/>
      <c r="E6" s="9" t="s">
        <v>59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47"/>
      <c r="S6" s="47"/>
      <c r="T6" s="174" t="s">
        <v>206</v>
      </c>
      <c r="U6" s="288" t="s">
        <v>98</v>
      </c>
      <c r="V6" s="288"/>
      <c r="W6" s="288"/>
      <c r="X6" s="288"/>
      <c r="Y6" s="288"/>
      <c r="Z6" s="35"/>
      <c r="AA6" s="41"/>
      <c r="AB6" s="32" t="s">
        <v>44</v>
      </c>
      <c r="AC6" s="32" t="s">
        <v>44</v>
      </c>
      <c r="AV6" s="128" t="e">
        <f>Auswahldaten!#REF!</f>
        <v>#REF!</v>
      </c>
      <c r="AW6" s="128" t="e">
        <f>Auswahldaten!#REF!</f>
        <v>#REF!</v>
      </c>
      <c r="AX6" s="128" t="e">
        <f>Auswahldaten!#REF!</f>
        <v>#REF!</v>
      </c>
      <c r="AY6" s="128" t="e">
        <f>Auswahldaten!#REF!</f>
        <v>#REF!</v>
      </c>
    </row>
    <row r="7" spans="2:51" s="5" customFormat="1" ht="21" customHeight="1" thickBot="1" x14ac:dyDescent="0.25">
      <c r="B7" s="18"/>
      <c r="C7" s="18"/>
      <c r="D7" s="18"/>
      <c r="E7" s="18" t="s">
        <v>58</v>
      </c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42"/>
      <c r="R7" s="18"/>
      <c r="S7" s="18"/>
      <c r="T7" s="48" t="s">
        <v>207</v>
      </c>
      <c r="U7" s="287" t="s">
        <v>34</v>
      </c>
      <c r="V7" s="287"/>
      <c r="W7" s="287" t="s">
        <v>79</v>
      </c>
      <c r="X7" s="287"/>
      <c r="Y7" s="287"/>
      <c r="Z7" s="35"/>
      <c r="AA7" s="41" t="s">
        <v>34</v>
      </c>
      <c r="AB7" s="36" t="s">
        <v>71</v>
      </c>
      <c r="AC7" s="36" t="s">
        <v>72</v>
      </c>
      <c r="AV7" s="128" t="str">
        <f>Auswahldaten!B8</f>
        <v>KV Herzogtum Lauenburg</v>
      </c>
      <c r="AW7" s="128" t="str">
        <f>Auswahldaten!E8</f>
        <v xml:space="preserve"> </v>
      </c>
      <c r="AX7" s="128" t="str">
        <f>Auswahldaten!C8</f>
        <v>P</v>
      </c>
      <c r="AY7" s="128" t="str">
        <f>Auswahldaten!D8</f>
        <v>Preis Bahn/Bus</v>
      </c>
    </row>
    <row r="8" spans="2:51" s="5" customFormat="1" ht="21" customHeight="1" thickBot="1" x14ac:dyDescent="0.25">
      <c r="B8" s="358"/>
      <c r="C8" s="359"/>
      <c r="D8" s="360"/>
      <c r="E8" s="361"/>
      <c r="F8" s="362"/>
      <c r="G8" s="362"/>
      <c r="H8" s="362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3"/>
      <c r="T8" s="64"/>
      <c r="U8" s="364"/>
      <c r="V8" s="364"/>
      <c r="W8" s="318" t="str">
        <f>IF(T8="K",U8*0.3,(IF(T8="F",U8*0.05,IF(T8="B","",IF(T8="P","","")))))</f>
        <v/>
      </c>
      <c r="X8" s="319"/>
      <c r="Y8" s="319"/>
      <c r="Z8" s="35"/>
      <c r="AA8" s="41">
        <f>U8</f>
        <v>0</v>
      </c>
      <c r="AB8" s="40" t="str">
        <f>W8</f>
        <v/>
      </c>
      <c r="AC8" s="40"/>
      <c r="AV8" s="128" t="str">
        <f>Auswahldaten!B9</f>
        <v>KV Kiel</v>
      </c>
      <c r="AW8" s="128" t="str">
        <f>Auswahldaten!E9</f>
        <v xml:space="preserve"> </v>
      </c>
      <c r="AX8" s="132"/>
      <c r="AY8" s="130"/>
    </row>
    <row r="9" spans="2:51" s="5" customFormat="1" ht="21" customHeight="1" thickBot="1" x14ac:dyDescent="0.25">
      <c r="B9" s="351"/>
      <c r="C9" s="351"/>
      <c r="D9" s="352"/>
      <c r="E9" s="353"/>
      <c r="F9" s="354"/>
      <c r="G9" s="354"/>
      <c r="H9" s="354"/>
      <c r="I9" s="354"/>
      <c r="J9" s="354"/>
      <c r="K9" s="354"/>
      <c r="L9" s="354"/>
      <c r="M9" s="354"/>
      <c r="N9" s="354"/>
      <c r="O9" s="354"/>
      <c r="P9" s="354"/>
      <c r="Q9" s="354"/>
      <c r="R9" s="354"/>
      <c r="S9" s="354"/>
      <c r="T9" s="65"/>
      <c r="U9" s="351"/>
      <c r="V9" s="352"/>
      <c r="W9" s="355"/>
      <c r="X9" s="356"/>
      <c r="Y9" s="357"/>
      <c r="Z9" s="35"/>
      <c r="AA9" s="41"/>
      <c r="AB9" s="40"/>
      <c r="AC9" s="40">
        <f>W9</f>
        <v>0</v>
      </c>
      <c r="AV9" s="128" t="str">
        <f>Auswahldaten!B10</f>
        <v>KV Lübeck</v>
      </c>
      <c r="AW9" s="128" t="str">
        <f>Auswahldaten!E10</f>
        <v xml:space="preserve"> </v>
      </c>
      <c r="AX9" s="132"/>
      <c r="AY9" s="130"/>
    </row>
    <row r="10" spans="2:51" s="5" customFormat="1" ht="21" customHeight="1" thickBot="1" x14ac:dyDescent="0.25">
      <c r="B10" s="358"/>
      <c r="C10" s="359"/>
      <c r="D10" s="360"/>
      <c r="E10" s="361"/>
      <c r="F10" s="362"/>
      <c r="G10" s="362"/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3"/>
      <c r="T10" s="64"/>
      <c r="U10" s="364"/>
      <c r="V10" s="364"/>
      <c r="W10" s="318" t="str">
        <f>IF(T10="K",U10*0.3,(IF(T10="F",U10*0.05,IF(T10="B","",IF(T10="P","","")))))</f>
        <v/>
      </c>
      <c r="X10" s="319"/>
      <c r="Y10" s="319"/>
      <c r="Z10" s="35"/>
      <c r="AA10" s="41">
        <f>U10</f>
        <v>0</v>
      </c>
      <c r="AB10" s="40" t="str">
        <f>W10</f>
        <v/>
      </c>
      <c r="AC10" s="40"/>
      <c r="AV10" s="128" t="str">
        <f>Auswahldaten!B11</f>
        <v>KV Neumünster</v>
      </c>
      <c r="AW10" s="128" t="str">
        <f>Auswahldaten!E11</f>
        <v xml:space="preserve"> </v>
      </c>
      <c r="AX10" s="132"/>
      <c r="AY10" s="130"/>
    </row>
    <row r="11" spans="2:51" s="5" customFormat="1" ht="21" customHeight="1" thickBot="1" x14ac:dyDescent="0.25">
      <c r="B11" s="351"/>
      <c r="C11" s="351"/>
      <c r="D11" s="352"/>
      <c r="E11" s="353"/>
      <c r="F11" s="354"/>
      <c r="G11" s="354"/>
      <c r="H11" s="354"/>
      <c r="I11" s="354"/>
      <c r="J11" s="354"/>
      <c r="K11" s="354"/>
      <c r="L11" s="354"/>
      <c r="M11" s="354"/>
      <c r="N11" s="354"/>
      <c r="O11" s="354"/>
      <c r="P11" s="354"/>
      <c r="Q11" s="354"/>
      <c r="R11" s="354"/>
      <c r="S11" s="354"/>
      <c r="T11" s="65"/>
      <c r="U11" s="351"/>
      <c r="V11" s="352"/>
      <c r="W11" s="355"/>
      <c r="X11" s="356"/>
      <c r="Y11" s="357"/>
      <c r="Z11" s="35"/>
      <c r="AA11" s="41"/>
      <c r="AB11" s="40"/>
      <c r="AC11" s="40">
        <f>W11</f>
        <v>0</v>
      </c>
      <c r="AV11" s="128" t="str">
        <f>Auswahldaten!B12</f>
        <v>KV Nordfriesland</v>
      </c>
      <c r="AW11" s="128" t="str">
        <f>Auswahldaten!E12</f>
        <v xml:space="preserve"> </v>
      </c>
      <c r="AX11" s="132"/>
      <c r="AY11" s="130"/>
    </row>
    <row r="12" spans="2:51" s="5" customFormat="1" ht="21" customHeight="1" thickBot="1" x14ac:dyDescent="0.25">
      <c r="B12" s="358"/>
      <c r="C12" s="359"/>
      <c r="D12" s="360"/>
      <c r="E12" s="361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3"/>
      <c r="T12" s="64"/>
      <c r="U12" s="364"/>
      <c r="V12" s="364"/>
      <c r="W12" s="318" t="str">
        <f>IF(T12="K",U12*0.3,(IF(T12="F",U12*0.05,IF(T12="B","",IF(T12="P","","")))))</f>
        <v/>
      </c>
      <c r="X12" s="319"/>
      <c r="Y12" s="319"/>
      <c r="Z12" s="35"/>
      <c r="AA12" s="41">
        <f>U12</f>
        <v>0</v>
      </c>
      <c r="AB12" s="40" t="str">
        <f>W12</f>
        <v/>
      </c>
      <c r="AC12" s="40"/>
      <c r="AV12" s="128" t="str">
        <f>Auswahldaten!B13</f>
        <v>KV Ostholstein</v>
      </c>
      <c r="AW12" s="128" t="str">
        <f>Auswahldaten!E13</f>
        <v xml:space="preserve"> </v>
      </c>
      <c r="AX12" s="132"/>
      <c r="AY12" s="130"/>
    </row>
    <row r="13" spans="2:51" s="5" customFormat="1" ht="21" customHeight="1" thickBot="1" x14ac:dyDescent="0.25">
      <c r="B13" s="351"/>
      <c r="C13" s="351"/>
      <c r="D13" s="352"/>
      <c r="E13" s="353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65"/>
      <c r="U13" s="351"/>
      <c r="V13" s="352"/>
      <c r="W13" s="355"/>
      <c r="X13" s="356"/>
      <c r="Y13" s="357"/>
      <c r="Z13" s="35"/>
      <c r="AA13" s="41"/>
      <c r="AB13" s="40"/>
      <c r="AC13" s="40">
        <f>W13</f>
        <v>0</v>
      </c>
      <c r="AV13" s="128" t="str">
        <f>Auswahldaten!B14</f>
        <v>KV Pinneberg</v>
      </c>
      <c r="AW13" s="128" t="str">
        <f>Auswahldaten!E14</f>
        <v xml:space="preserve"> </v>
      </c>
      <c r="AX13" s="132"/>
      <c r="AY13" s="130"/>
    </row>
    <row r="14" spans="2:51" s="5" customFormat="1" ht="21" customHeight="1" thickBot="1" x14ac:dyDescent="0.25">
      <c r="B14" s="358"/>
      <c r="C14" s="359"/>
      <c r="D14" s="360"/>
      <c r="E14" s="361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3"/>
      <c r="T14" s="64"/>
      <c r="U14" s="364"/>
      <c r="V14" s="364"/>
      <c r="W14" s="318" t="str">
        <f>IF(T14="K",U14*0.3,(IF(T14="F",U14*0.05,IF(T14="B","",IF(T14="P","","")))))</f>
        <v/>
      </c>
      <c r="X14" s="319"/>
      <c r="Y14" s="319"/>
      <c r="Z14" s="35"/>
      <c r="AA14" s="41">
        <f>U14</f>
        <v>0</v>
      </c>
      <c r="AB14" s="40" t="str">
        <f>W14</f>
        <v/>
      </c>
      <c r="AC14" s="40"/>
      <c r="AV14" s="128" t="str">
        <f>Auswahldaten!B15</f>
        <v>KV Plön</v>
      </c>
      <c r="AW14" s="128" t="str">
        <f>Auswahldaten!E15</f>
        <v xml:space="preserve"> </v>
      </c>
      <c r="AX14" s="132"/>
      <c r="AY14" s="130"/>
    </row>
    <row r="15" spans="2:51" s="5" customFormat="1" ht="21" customHeight="1" thickBot="1" x14ac:dyDescent="0.25">
      <c r="B15" s="351"/>
      <c r="C15" s="351"/>
      <c r="D15" s="352"/>
      <c r="E15" s="353"/>
      <c r="F15" s="354"/>
      <c r="G15" s="354"/>
      <c r="H15" s="354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4"/>
      <c r="T15" s="65"/>
      <c r="U15" s="351"/>
      <c r="V15" s="352"/>
      <c r="W15" s="355"/>
      <c r="X15" s="356"/>
      <c r="Y15" s="357"/>
      <c r="Z15" s="35"/>
      <c r="AA15" s="41"/>
      <c r="AB15" s="40"/>
      <c r="AC15" s="40">
        <f>W15</f>
        <v>0</v>
      </c>
      <c r="AV15" s="128" t="str">
        <f>Auswahldaten!B16</f>
        <v>KV Rendsburg-Eckernförde</v>
      </c>
      <c r="AW15" s="128" t="str">
        <f>Auswahldaten!E16</f>
        <v xml:space="preserve"> </v>
      </c>
      <c r="AX15" s="132"/>
      <c r="AY15" s="130"/>
    </row>
    <row r="16" spans="2:51" s="5" customFormat="1" ht="21" customHeight="1" thickBot="1" x14ac:dyDescent="0.25">
      <c r="B16" s="358"/>
      <c r="C16" s="359"/>
      <c r="D16" s="360"/>
      <c r="E16" s="361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3"/>
      <c r="T16" s="64"/>
      <c r="U16" s="364"/>
      <c r="V16" s="364"/>
      <c r="W16" s="318" t="str">
        <f>IF(T16="K",U16*0.3,(IF(T16="F",U16*0.05,IF(T16="B","",IF(T16="P","","")))))</f>
        <v/>
      </c>
      <c r="X16" s="319"/>
      <c r="Y16" s="319"/>
      <c r="Z16" s="35"/>
      <c r="AA16" s="41">
        <f>U16</f>
        <v>0</v>
      </c>
      <c r="AB16" s="40" t="str">
        <f>W16</f>
        <v/>
      </c>
      <c r="AC16" s="40"/>
      <c r="AV16" s="128" t="str">
        <f>Auswahldaten!B17</f>
        <v>KV Schleswig-Flensburg</v>
      </c>
      <c r="AW16" s="128" t="str">
        <f>Auswahldaten!E17</f>
        <v xml:space="preserve"> </v>
      </c>
      <c r="AX16" s="132"/>
      <c r="AY16" s="130"/>
    </row>
    <row r="17" spans="2:51" s="5" customFormat="1" ht="21" customHeight="1" thickBot="1" x14ac:dyDescent="0.25">
      <c r="B17" s="351"/>
      <c r="C17" s="351"/>
      <c r="D17" s="352"/>
      <c r="E17" s="353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4"/>
      <c r="T17" s="65"/>
      <c r="U17" s="351"/>
      <c r="V17" s="352"/>
      <c r="W17" s="355"/>
      <c r="X17" s="356"/>
      <c r="Y17" s="357"/>
      <c r="Z17" s="35"/>
      <c r="AA17" s="41"/>
      <c r="AB17" s="40"/>
      <c r="AC17" s="40">
        <f>W17</f>
        <v>0</v>
      </c>
      <c r="AV17" s="128" t="str">
        <f>Auswahldaten!B18</f>
        <v>KV Segeberg</v>
      </c>
      <c r="AW17" s="128" t="str">
        <f>Auswahldaten!E18</f>
        <v xml:space="preserve"> </v>
      </c>
      <c r="AX17" s="132"/>
      <c r="AY17" s="130"/>
    </row>
    <row r="18" spans="2:51" s="5" customFormat="1" ht="21" customHeight="1" thickBot="1" x14ac:dyDescent="0.25">
      <c r="B18" s="358"/>
      <c r="C18" s="359"/>
      <c r="D18" s="360"/>
      <c r="E18" s="361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3"/>
      <c r="T18" s="64"/>
      <c r="U18" s="364"/>
      <c r="V18" s="364"/>
      <c r="W18" s="318" t="str">
        <f>IF(T18="K",U18*0.3,(IF(T18="F",U18*0.05,IF(T18="B","",IF(T18="P","","")))))</f>
        <v/>
      </c>
      <c r="X18" s="319"/>
      <c r="Y18" s="319"/>
      <c r="Z18" s="35"/>
      <c r="AA18" s="41">
        <f>U18</f>
        <v>0</v>
      </c>
      <c r="AB18" s="40" t="str">
        <f>W18</f>
        <v/>
      </c>
      <c r="AC18" s="40"/>
      <c r="AV18" s="128" t="str">
        <f>Auswahldaten!B19</f>
        <v>KV Steinburg</v>
      </c>
      <c r="AW18" s="128" t="str">
        <f>Auswahldaten!E19</f>
        <v xml:space="preserve"> </v>
      </c>
      <c r="AX18" s="132"/>
      <c r="AY18" s="130"/>
    </row>
    <row r="19" spans="2:51" s="5" customFormat="1" ht="21" customHeight="1" thickBot="1" x14ac:dyDescent="0.25">
      <c r="B19" s="351"/>
      <c r="C19" s="351"/>
      <c r="D19" s="352"/>
      <c r="E19" s="353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65"/>
      <c r="U19" s="351"/>
      <c r="V19" s="352"/>
      <c r="W19" s="355"/>
      <c r="X19" s="356"/>
      <c r="Y19" s="357"/>
      <c r="Z19" s="35"/>
      <c r="AA19" s="41"/>
      <c r="AB19" s="40"/>
      <c r="AC19" s="40">
        <f>W19</f>
        <v>0</v>
      </c>
      <c r="AV19" s="128" t="str">
        <f>Auswahldaten!B20</f>
        <v>KV Stormarn</v>
      </c>
      <c r="AW19" s="128" t="str">
        <f>Auswahldaten!E20</f>
        <v xml:space="preserve"> </v>
      </c>
      <c r="AX19" s="132"/>
      <c r="AY19" s="130"/>
    </row>
    <row r="20" spans="2:51" s="5" customFormat="1" ht="21" customHeight="1" thickBot="1" x14ac:dyDescent="0.25">
      <c r="B20" s="358"/>
      <c r="C20" s="359"/>
      <c r="D20" s="360"/>
      <c r="E20" s="361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3"/>
      <c r="T20" s="64"/>
      <c r="U20" s="364"/>
      <c r="V20" s="364"/>
      <c r="W20" s="318" t="str">
        <f>IF(T20="K",U20*0.3,(IF(T20="F",U20*0.05,IF(T20="B","",IF(T20="P","","")))))</f>
        <v/>
      </c>
      <c r="X20" s="319"/>
      <c r="Y20" s="319"/>
      <c r="Z20" s="35"/>
      <c r="AA20" s="41">
        <f>U20</f>
        <v>0</v>
      </c>
      <c r="AB20" s="40" t="str">
        <f>W20</f>
        <v/>
      </c>
      <c r="AC20" s="40"/>
      <c r="AV20" s="128" t="str">
        <f>Auswahldaten!B21</f>
        <v>LV Schleswig-Holstein</v>
      </c>
      <c r="AW20" s="128" t="str">
        <f>Auswahldaten!E21</f>
        <v xml:space="preserve"> </v>
      </c>
      <c r="AX20" s="132"/>
      <c r="AY20" s="130"/>
    </row>
    <row r="21" spans="2:51" s="5" customFormat="1" ht="21" customHeight="1" thickBot="1" x14ac:dyDescent="0.25">
      <c r="B21" s="351"/>
      <c r="C21" s="351"/>
      <c r="D21" s="352"/>
      <c r="E21" s="353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65"/>
      <c r="U21" s="351"/>
      <c r="V21" s="352"/>
      <c r="W21" s="355"/>
      <c r="X21" s="356"/>
      <c r="Y21" s="357"/>
      <c r="Z21" s="35"/>
      <c r="AA21" s="41"/>
      <c r="AB21" s="40"/>
      <c r="AC21" s="40">
        <f>W21</f>
        <v>0</v>
      </c>
      <c r="AV21" s="128" t="str">
        <f>Auswahldaten!B22</f>
        <v>Grüne Jugend (GJ)</v>
      </c>
      <c r="AW21" s="128" t="str">
        <f>Auswahldaten!E22</f>
        <v xml:space="preserve"> </v>
      </c>
      <c r="AX21" s="132"/>
      <c r="AY21" s="130"/>
    </row>
    <row r="22" spans="2:51" s="5" customFormat="1" ht="21" customHeight="1" thickBot="1" x14ac:dyDescent="0.25">
      <c r="B22" s="358"/>
      <c r="C22" s="359"/>
      <c r="D22" s="360"/>
      <c r="E22" s="361"/>
      <c r="F22" s="362"/>
      <c r="G22" s="362"/>
      <c r="H22" s="362"/>
      <c r="I22" s="362"/>
      <c r="J22" s="362"/>
      <c r="K22" s="362"/>
      <c r="L22" s="362"/>
      <c r="M22" s="362"/>
      <c r="N22" s="362"/>
      <c r="O22" s="362"/>
      <c r="P22" s="362"/>
      <c r="Q22" s="362"/>
      <c r="R22" s="362"/>
      <c r="S22" s="363"/>
      <c r="T22" s="64"/>
      <c r="U22" s="364"/>
      <c r="V22" s="364"/>
      <c r="W22" s="318" t="str">
        <f>IF(T22="K",U22*0.3,(IF(T22="F",U22*0.05,IF(T22="B","",IF(T22="P","","")))))</f>
        <v/>
      </c>
      <c r="X22" s="319"/>
      <c r="Y22" s="319"/>
      <c r="Z22" s="35"/>
      <c r="AA22" s="41">
        <f>U22</f>
        <v>0</v>
      </c>
      <c r="AB22" s="40" t="str">
        <f>W22</f>
        <v/>
      </c>
      <c r="AC22" s="40"/>
      <c r="AV22" s="128">
        <f>Auswahldaten!B23</f>
        <v>0</v>
      </c>
      <c r="AW22" s="128">
        <f>Auswahldaten!E23</f>
        <v>0</v>
      </c>
      <c r="AX22" s="132"/>
      <c r="AY22" s="130"/>
    </row>
    <row r="23" spans="2:51" s="5" customFormat="1" ht="21" customHeight="1" thickBot="1" x14ac:dyDescent="0.25">
      <c r="B23" s="351"/>
      <c r="C23" s="351"/>
      <c r="D23" s="352"/>
      <c r="E23" s="353"/>
      <c r="F23" s="354"/>
      <c r="G23" s="354"/>
      <c r="H23" s="354"/>
      <c r="I23" s="354"/>
      <c r="J23" s="354"/>
      <c r="K23" s="354"/>
      <c r="L23" s="354"/>
      <c r="M23" s="354"/>
      <c r="N23" s="354"/>
      <c r="O23" s="354"/>
      <c r="P23" s="354"/>
      <c r="Q23" s="354"/>
      <c r="R23" s="354"/>
      <c r="S23" s="354"/>
      <c r="T23" s="65"/>
      <c r="U23" s="351"/>
      <c r="V23" s="352"/>
      <c r="W23" s="355"/>
      <c r="X23" s="356"/>
      <c r="Y23" s="357"/>
      <c r="Z23" s="35"/>
      <c r="AA23" s="41"/>
      <c r="AB23" s="40"/>
      <c r="AC23" s="40">
        <f>W23</f>
        <v>0</v>
      </c>
      <c r="AV23" s="128">
        <f>Auswahldaten!B24</f>
        <v>0</v>
      </c>
      <c r="AW23" s="128">
        <f>Auswahldaten!E24</f>
        <v>0</v>
      </c>
      <c r="AX23" s="132"/>
      <c r="AY23" s="130"/>
    </row>
    <row r="24" spans="2:51" s="5" customFormat="1" ht="21" customHeight="1" thickBot="1" x14ac:dyDescent="0.25">
      <c r="B24" s="358"/>
      <c r="C24" s="359"/>
      <c r="D24" s="360"/>
      <c r="E24" s="361"/>
      <c r="F24" s="362"/>
      <c r="G24" s="362"/>
      <c r="H24" s="362"/>
      <c r="I24" s="362"/>
      <c r="J24" s="362"/>
      <c r="K24" s="362"/>
      <c r="L24" s="362"/>
      <c r="M24" s="362"/>
      <c r="N24" s="362"/>
      <c r="O24" s="362"/>
      <c r="P24" s="362"/>
      <c r="Q24" s="362"/>
      <c r="R24" s="362"/>
      <c r="S24" s="363"/>
      <c r="T24" s="64"/>
      <c r="U24" s="364"/>
      <c r="V24" s="364"/>
      <c r="W24" s="318" t="str">
        <f>IF(T24="K",U24*0.3,(IF(T24="F",U24*0.05,IF(T24="B","",IF(T24="P","","")))))</f>
        <v/>
      </c>
      <c r="X24" s="319"/>
      <c r="Y24" s="319"/>
      <c r="Z24" s="35"/>
      <c r="AA24" s="41">
        <f>U24</f>
        <v>0</v>
      </c>
      <c r="AB24" s="40" t="str">
        <f>W24</f>
        <v/>
      </c>
      <c r="AC24" s="40"/>
      <c r="AV24" s="128">
        <f>Auswahldaten!B25</f>
        <v>0</v>
      </c>
      <c r="AW24" s="128">
        <f>Auswahldaten!E25</f>
        <v>0</v>
      </c>
      <c r="AX24" s="132"/>
      <c r="AY24" s="130"/>
    </row>
    <row r="25" spans="2:51" s="5" customFormat="1" ht="21" customHeight="1" thickBot="1" x14ac:dyDescent="0.25">
      <c r="B25" s="351"/>
      <c r="C25" s="351"/>
      <c r="D25" s="352"/>
      <c r="E25" s="353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65"/>
      <c r="U25" s="351"/>
      <c r="V25" s="352"/>
      <c r="W25" s="355"/>
      <c r="X25" s="356"/>
      <c r="Y25" s="357"/>
      <c r="Z25" s="35"/>
      <c r="AA25" s="41"/>
      <c r="AB25" s="40"/>
      <c r="AC25" s="40">
        <f>W25</f>
        <v>0</v>
      </c>
      <c r="AV25" s="128">
        <f>Auswahldaten!B26</f>
        <v>0</v>
      </c>
      <c r="AW25" s="128">
        <f>Auswahldaten!E26</f>
        <v>0</v>
      </c>
      <c r="AX25" s="142"/>
      <c r="AY25" s="143"/>
    </row>
    <row r="26" spans="2:51" s="5" customFormat="1" ht="21" customHeight="1" thickBot="1" x14ac:dyDescent="0.25">
      <c r="B26" s="358"/>
      <c r="C26" s="359"/>
      <c r="D26" s="360"/>
      <c r="E26" s="361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2"/>
      <c r="Q26" s="362"/>
      <c r="R26" s="362"/>
      <c r="S26" s="363"/>
      <c r="T26" s="64"/>
      <c r="U26" s="364"/>
      <c r="V26" s="364"/>
      <c r="W26" s="318" t="str">
        <f>IF(T26="K",U26*0.3,(IF(T26="F",U26*0.05,IF(T26="B","",IF(T26="P","","")))))</f>
        <v/>
      </c>
      <c r="X26" s="319"/>
      <c r="Y26" s="319"/>
      <c r="Z26" s="35"/>
      <c r="AA26" s="41">
        <f>U26</f>
        <v>0</v>
      </c>
      <c r="AB26" s="40" t="str">
        <f>W26</f>
        <v/>
      </c>
      <c r="AC26" s="40"/>
      <c r="AV26" s="128">
        <f>Auswahldaten!B27</f>
        <v>0</v>
      </c>
      <c r="AW26" s="128">
        <f>Auswahldaten!E27</f>
        <v>0</v>
      </c>
      <c r="AX26" s="132"/>
      <c r="AY26" s="130"/>
    </row>
    <row r="27" spans="2:51" s="5" customFormat="1" ht="21" customHeight="1" thickBot="1" x14ac:dyDescent="0.25">
      <c r="B27" s="351"/>
      <c r="C27" s="351"/>
      <c r="D27" s="352"/>
      <c r="E27" s="353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65"/>
      <c r="U27" s="351"/>
      <c r="V27" s="352"/>
      <c r="W27" s="355"/>
      <c r="X27" s="356"/>
      <c r="Y27" s="357"/>
      <c r="Z27" s="35"/>
      <c r="AA27" s="41"/>
      <c r="AB27" s="40"/>
      <c r="AC27" s="40">
        <f>W27</f>
        <v>0</v>
      </c>
      <c r="AV27" s="128">
        <f>Auswahldaten!B28</f>
        <v>0</v>
      </c>
      <c r="AW27" s="128">
        <f>Auswahldaten!E28</f>
        <v>0</v>
      </c>
      <c r="AX27" s="132"/>
      <c r="AY27" s="130"/>
    </row>
    <row r="28" spans="2:51" s="5" customFormat="1" ht="21" customHeight="1" thickBot="1" x14ac:dyDescent="0.25">
      <c r="B28" s="358"/>
      <c r="C28" s="359"/>
      <c r="D28" s="360"/>
      <c r="E28" s="361"/>
      <c r="F28" s="362"/>
      <c r="G28" s="362"/>
      <c r="H28" s="362"/>
      <c r="I28" s="362"/>
      <c r="J28" s="362"/>
      <c r="K28" s="362"/>
      <c r="L28" s="362"/>
      <c r="M28" s="362"/>
      <c r="N28" s="362"/>
      <c r="O28" s="362"/>
      <c r="P28" s="362"/>
      <c r="Q28" s="362"/>
      <c r="R28" s="362"/>
      <c r="S28" s="363"/>
      <c r="T28" s="64"/>
      <c r="U28" s="364"/>
      <c r="V28" s="364"/>
      <c r="W28" s="318" t="str">
        <f>IF(T28="K",U28*0.3,(IF(T28="F",U28*0.05,IF(T28="B","",IF(T28="P","","")))))</f>
        <v/>
      </c>
      <c r="X28" s="319"/>
      <c r="Y28" s="319"/>
      <c r="Z28" s="35"/>
      <c r="AA28" s="41">
        <f>U28</f>
        <v>0</v>
      </c>
      <c r="AB28" s="40" t="str">
        <f>W28</f>
        <v/>
      </c>
      <c r="AC28" s="40"/>
      <c r="AV28" s="128">
        <f>Auswahldaten!B29</f>
        <v>0</v>
      </c>
      <c r="AW28" s="128">
        <f>Auswahldaten!E29</f>
        <v>0</v>
      </c>
      <c r="AX28" s="132"/>
      <c r="AY28" s="130"/>
    </row>
    <row r="29" spans="2:51" s="5" customFormat="1" ht="21" customHeight="1" thickBot="1" x14ac:dyDescent="0.25">
      <c r="B29" s="351"/>
      <c r="C29" s="351"/>
      <c r="D29" s="352"/>
      <c r="E29" s="353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65"/>
      <c r="U29" s="351"/>
      <c r="V29" s="352"/>
      <c r="W29" s="355"/>
      <c r="X29" s="356"/>
      <c r="Y29" s="357"/>
      <c r="Z29" s="35"/>
      <c r="AA29" s="41"/>
      <c r="AB29" s="40"/>
      <c r="AC29" s="40">
        <f>W29</f>
        <v>0</v>
      </c>
      <c r="AV29" s="128">
        <f>Auswahldaten!B30</f>
        <v>0</v>
      </c>
      <c r="AW29" s="128">
        <f>Auswahldaten!E30</f>
        <v>0</v>
      </c>
      <c r="AX29" s="132"/>
      <c r="AY29" s="130"/>
    </row>
    <row r="30" spans="2:51" s="5" customFormat="1" ht="21" customHeight="1" thickBot="1" x14ac:dyDescent="0.25">
      <c r="B30" s="358"/>
      <c r="C30" s="359"/>
      <c r="D30" s="360"/>
      <c r="E30" s="361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3"/>
      <c r="T30" s="64"/>
      <c r="U30" s="364"/>
      <c r="V30" s="364"/>
      <c r="W30" s="318" t="str">
        <f>IF(T30="K",U30*0.3,(IF(T30="F",U30*0.05,IF(T30="B","",IF(T30="P","","")))))</f>
        <v/>
      </c>
      <c r="X30" s="319"/>
      <c r="Y30" s="319"/>
      <c r="Z30" s="35"/>
      <c r="AA30" s="41">
        <f>U30</f>
        <v>0</v>
      </c>
      <c r="AB30" s="40" t="str">
        <f>W30</f>
        <v/>
      </c>
      <c r="AC30" s="40"/>
      <c r="AV30" s="128">
        <f>Auswahldaten!B31</f>
        <v>0</v>
      </c>
      <c r="AW30" s="128">
        <f>Auswahldaten!E31</f>
        <v>0</v>
      </c>
      <c r="AX30" s="144"/>
      <c r="AY30" s="145"/>
    </row>
    <row r="31" spans="2:51" s="5" customFormat="1" ht="21" customHeight="1" thickBot="1" x14ac:dyDescent="0.25">
      <c r="B31" s="351"/>
      <c r="C31" s="351"/>
      <c r="D31" s="352"/>
      <c r="E31" s="353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65"/>
      <c r="U31" s="351"/>
      <c r="V31" s="352"/>
      <c r="W31" s="355"/>
      <c r="X31" s="356"/>
      <c r="Y31" s="357"/>
      <c r="Z31" s="35"/>
      <c r="AA31" s="41"/>
      <c r="AB31" s="40"/>
      <c r="AC31" s="40">
        <f>W31</f>
        <v>0</v>
      </c>
      <c r="AV31" s="128">
        <f>Auswahldaten!B32</f>
        <v>0</v>
      </c>
      <c r="AW31" s="128">
        <f>Auswahldaten!E32</f>
        <v>0</v>
      </c>
      <c r="AX31" s="142"/>
      <c r="AY31" s="143"/>
    </row>
    <row r="32" spans="2:51" s="5" customFormat="1" ht="21" customHeight="1" thickBot="1" x14ac:dyDescent="0.25">
      <c r="B32" s="358"/>
      <c r="C32" s="359"/>
      <c r="D32" s="360"/>
      <c r="E32" s="361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3"/>
      <c r="T32" s="64"/>
      <c r="U32" s="364"/>
      <c r="V32" s="364"/>
      <c r="W32" s="318" t="str">
        <f>IF(T32="K",U32*0.3,(IF(T32="F",U32*0.05,IF(T32="B","",IF(T32="P","","")))))</f>
        <v/>
      </c>
      <c r="X32" s="319"/>
      <c r="Y32" s="319"/>
      <c r="Z32" s="35"/>
      <c r="AA32" s="41">
        <f>U32</f>
        <v>0</v>
      </c>
      <c r="AB32" s="40" t="str">
        <f>W32</f>
        <v/>
      </c>
      <c r="AC32" s="40"/>
      <c r="AV32" s="128">
        <f>Auswahldaten!B33</f>
        <v>0</v>
      </c>
      <c r="AW32" s="128">
        <f>Auswahldaten!E33</f>
        <v>0</v>
      </c>
      <c r="AX32" s="142"/>
      <c r="AY32" s="143"/>
    </row>
    <row r="33" spans="2:51" s="5" customFormat="1" ht="21" customHeight="1" thickBot="1" x14ac:dyDescent="0.25">
      <c r="B33" s="351"/>
      <c r="C33" s="351"/>
      <c r="D33" s="352"/>
      <c r="E33" s="353"/>
      <c r="F33" s="354"/>
      <c r="G33" s="354"/>
      <c r="H33" s="354"/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65"/>
      <c r="U33" s="351"/>
      <c r="V33" s="352"/>
      <c r="W33" s="355"/>
      <c r="X33" s="356"/>
      <c r="Y33" s="357"/>
      <c r="Z33" s="35"/>
      <c r="AA33" s="41"/>
      <c r="AB33" s="40"/>
      <c r="AC33" s="40">
        <f>W33</f>
        <v>0</v>
      </c>
      <c r="AV33" s="128">
        <f>Auswahldaten!B34</f>
        <v>0</v>
      </c>
      <c r="AW33" s="128">
        <f>Auswahldaten!E34</f>
        <v>0</v>
      </c>
      <c r="AX33" s="132"/>
      <c r="AY33" s="130"/>
    </row>
    <row r="34" spans="2:51" s="5" customFormat="1" ht="21" customHeight="1" thickBot="1" x14ac:dyDescent="0.25">
      <c r="B34" s="66" t="s">
        <v>65</v>
      </c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35"/>
      <c r="AA34" s="41"/>
      <c r="AB34" s="36"/>
      <c r="AC34" s="36"/>
      <c r="AV34" s="128">
        <f>Auswahldaten!B35</f>
        <v>0</v>
      </c>
      <c r="AW34" s="128">
        <f>Auswahldaten!E35</f>
        <v>0</v>
      </c>
      <c r="AX34" s="131"/>
      <c r="AY34" s="141"/>
    </row>
    <row r="35" spans="2:51" s="5" customFormat="1" ht="21" customHeight="1" thickBot="1" x14ac:dyDescent="0.25">
      <c r="B35" s="60"/>
      <c r="C35" s="60"/>
      <c r="D35" s="60"/>
      <c r="E35" s="60"/>
      <c r="F35" s="67" t="s">
        <v>80</v>
      </c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8"/>
      <c r="T35" s="68"/>
      <c r="U35" s="69"/>
      <c r="V35" s="69"/>
      <c r="W35" s="318"/>
      <c r="X35" s="319"/>
      <c r="Y35" s="320"/>
      <c r="Z35" s="35"/>
      <c r="AA35" s="41"/>
      <c r="AB35" s="36"/>
      <c r="AC35" s="36">
        <f t="array" ref="AC35">SUM(IF($T$8:$T$32="B",$AC$9:$AC$33,0))</f>
        <v>0</v>
      </c>
      <c r="AV35" s="128">
        <f>Auswahldaten!B36</f>
        <v>0</v>
      </c>
      <c r="AW35" s="128">
        <f>Auswahldaten!E36</f>
        <v>0</v>
      </c>
      <c r="AX35" s="131"/>
      <c r="AY35" s="141"/>
    </row>
    <row r="36" spans="2:51" s="5" customFormat="1" ht="21" customHeight="1" thickBot="1" x14ac:dyDescent="0.25">
      <c r="B36" s="60"/>
      <c r="C36" s="60"/>
      <c r="D36" s="60"/>
      <c r="E36" s="60"/>
      <c r="F36" s="60" t="s">
        <v>73</v>
      </c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321"/>
      <c r="T36" s="349"/>
      <c r="U36" s="350" t="s">
        <v>35</v>
      </c>
      <c r="V36" s="350"/>
      <c r="W36" s="318"/>
      <c r="X36" s="319"/>
      <c r="Y36" s="320"/>
      <c r="Z36" s="35"/>
      <c r="AA36" s="41">
        <f t="array" ref="AA36">SUM(IF($T$8:$T$32="K",$AA$8:$AA$32,0))</f>
        <v>0</v>
      </c>
      <c r="AB36" s="36">
        <f t="array" ref="AB36">SUM(IF($T$8:$T$32="K",$AB$8:$AB$32,0))</f>
        <v>0</v>
      </c>
      <c r="AC36" s="36"/>
      <c r="AV36" s="128">
        <f>Auswahldaten!B37</f>
        <v>0</v>
      </c>
      <c r="AW36" s="128">
        <f>Auswahldaten!E37</f>
        <v>0</v>
      </c>
      <c r="AX36" s="131"/>
      <c r="AY36" s="141"/>
    </row>
    <row r="37" spans="2:51" ht="21" customHeight="1" thickBot="1" x14ac:dyDescent="0.25">
      <c r="B37" s="63"/>
      <c r="C37" s="63"/>
      <c r="D37" s="63"/>
      <c r="E37" s="63"/>
      <c r="F37" s="60" t="s">
        <v>75</v>
      </c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321"/>
      <c r="T37" s="349"/>
      <c r="U37" s="350" t="s">
        <v>34</v>
      </c>
      <c r="V37" s="350"/>
      <c r="W37" s="318"/>
      <c r="X37" s="319"/>
      <c r="Y37" s="320"/>
      <c r="AA37" s="41">
        <f t="array" ref="AA37">SUM(IF($T$8:$T$32="P",$AA$8:$AA$32,0))</f>
        <v>0</v>
      </c>
      <c r="AC37" s="36">
        <f t="array" ref="AC37">SUM(IF($T$8:$T$32="P",$AC$9:$AC$33,0))</f>
        <v>0</v>
      </c>
      <c r="AV37" s="128">
        <f>Auswahldaten!B38</f>
        <v>0</v>
      </c>
      <c r="AW37" s="128">
        <f>Auswahldaten!E38</f>
        <v>0</v>
      </c>
      <c r="AX37" s="131"/>
      <c r="AY37" s="141"/>
    </row>
    <row r="38" spans="2:51" s="5" customFormat="1" ht="21" customHeight="1" thickBot="1" x14ac:dyDescent="0.25">
      <c r="B38" s="60"/>
      <c r="C38" s="60"/>
      <c r="D38" s="60"/>
      <c r="E38" s="60"/>
      <c r="F38" s="60" t="s">
        <v>74</v>
      </c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321"/>
      <c r="T38" s="349"/>
      <c r="U38" s="350" t="s">
        <v>35</v>
      </c>
      <c r="V38" s="350"/>
      <c r="W38" s="318"/>
      <c r="X38" s="319"/>
      <c r="Y38" s="320"/>
      <c r="Z38" s="35"/>
      <c r="AA38" s="41">
        <f t="array" ref="AA38">SUM(IF($T$8:$T$32="F",$AA$8:$AA$32,0))</f>
        <v>0</v>
      </c>
      <c r="AB38" s="36">
        <f t="array" ref="AB38">SUM(IF($T$8:$T$32="F",$AB$8:$AB$32,0))</f>
        <v>0</v>
      </c>
      <c r="AC38" s="36"/>
      <c r="AV38" s="128">
        <f>Auswahldaten!B39</f>
        <v>0</v>
      </c>
      <c r="AW38" s="128">
        <f>Auswahldaten!E39</f>
        <v>0</v>
      </c>
      <c r="AX38" s="132"/>
      <c r="AY38" s="130"/>
    </row>
  </sheetData>
  <sheetProtection password="CAAD" sheet="1" objects="1" scenarios="1" selectLockedCells="1"/>
  <mergeCells count="121">
    <mergeCell ref="O3:Y3"/>
    <mergeCell ref="P4:S4"/>
    <mergeCell ref="V4:Y4"/>
    <mergeCell ref="B6:D6"/>
    <mergeCell ref="U6:Y6"/>
    <mergeCell ref="U7:V7"/>
    <mergeCell ref="W7:Y7"/>
    <mergeCell ref="B9:D9"/>
    <mergeCell ref="E9:S9"/>
    <mergeCell ref="U9:V9"/>
    <mergeCell ref="W9:Y9"/>
    <mergeCell ref="B8:D8"/>
    <mergeCell ref="E8:S8"/>
    <mergeCell ref="U8:V8"/>
    <mergeCell ref="W8:Y8"/>
    <mergeCell ref="B11:D11"/>
    <mergeCell ref="E11:S11"/>
    <mergeCell ref="U11:V11"/>
    <mergeCell ref="W11:Y11"/>
    <mergeCell ref="B10:D10"/>
    <mergeCell ref="E10:S10"/>
    <mergeCell ref="U10:V10"/>
    <mergeCell ref="W10:Y10"/>
    <mergeCell ref="B13:D13"/>
    <mergeCell ref="E13:S13"/>
    <mergeCell ref="U13:V13"/>
    <mergeCell ref="W13:Y13"/>
    <mergeCell ref="B12:D12"/>
    <mergeCell ref="E12:S12"/>
    <mergeCell ref="U12:V12"/>
    <mergeCell ref="W12:Y12"/>
    <mergeCell ref="B15:D15"/>
    <mergeCell ref="E15:S15"/>
    <mergeCell ref="U15:V15"/>
    <mergeCell ref="W15:Y15"/>
    <mergeCell ref="B14:D14"/>
    <mergeCell ref="E14:S14"/>
    <mergeCell ref="U14:V14"/>
    <mergeCell ref="W14:Y14"/>
    <mergeCell ref="B17:D17"/>
    <mergeCell ref="E17:S17"/>
    <mergeCell ref="U17:V17"/>
    <mergeCell ref="W17:Y17"/>
    <mergeCell ref="B16:D16"/>
    <mergeCell ref="E16:S16"/>
    <mergeCell ref="U16:V16"/>
    <mergeCell ref="W16:Y16"/>
    <mergeCell ref="B19:D19"/>
    <mergeCell ref="E19:S19"/>
    <mergeCell ref="U19:V19"/>
    <mergeCell ref="W19:Y19"/>
    <mergeCell ref="B18:D18"/>
    <mergeCell ref="E18:S18"/>
    <mergeCell ref="U18:V18"/>
    <mergeCell ref="W18:Y18"/>
    <mergeCell ref="B21:D21"/>
    <mergeCell ref="E21:S21"/>
    <mergeCell ref="U21:V21"/>
    <mergeCell ref="W21:Y21"/>
    <mergeCell ref="B20:D20"/>
    <mergeCell ref="E20:S20"/>
    <mergeCell ref="U20:V20"/>
    <mergeCell ref="W20:Y20"/>
    <mergeCell ref="B23:D23"/>
    <mergeCell ref="E23:S23"/>
    <mergeCell ref="U23:V23"/>
    <mergeCell ref="W23:Y23"/>
    <mergeCell ref="B22:D22"/>
    <mergeCell ref="E22:S22"/>
    <mergeCell ref="U22:V22"/>
    <mergeCell ref="W22:Y22"/>
    <mergeCell ref="B25:D25"/>
    <mergeCell ref="E25:S25"/>
    <mergeCell ref="U25:V25"/>
    <mergeCell ref="W25:Y25"/>
    <mergeCell ref="B24:D24"/>
    <mergeCell ref="E24:S24"/>
    <mergeCell ref="U24:V24"/>
    <mergeCell ref="W24:Y24"/>
    <mergeCell ref="B27:D27"/>
    <mergeCell ref="E27:S27"/>
    <mergeCell ref="U27:V27"/>
    <mergeCell ref="W27:Y27"/>
    <mergeCell ref="B26:D26"/>
    <mergeCell ref="E26:S26"/>
    <mergeCell ref="U26:V26"/>
    <mergeCell ref="W26:Y26"/>
    <mergeCell ref="B29:D29"/>
    <mergeCell ref="E29:S29"/>
    <mergeCell ref="U29:V29"/>
    <mergeCell ref="W29:Y29"/>
    <mergeCell ref="B28:D28"/>
    <mergeCell ref="E28:S28"/>
    <mergeCell ref="U28:V28"/>
    <mergeCell ref="W28:Y28"/>
    <mergeCell ref="B31:D31"/>
    <mergeCell ref="E31:S31"/>
    <mergeCell ref="U31:V31"/>
    <mergeCell ref="W31:Y31"/>
    <mergeCell ref="B30:D30"/>
    <mergeCell ref="E30:S30"/>
    <mergeCell ref="U30:V30"/>
    <mergeCell ref="W30:Y30"/>
    <mergeCell ref="B33:D33"/>
    <mergeCell ref="E33:S33"/>
    <mergeCell ref="U33:V33"/>
    <mergeCell ref="W33:Y33"/>
    <mergeCell ref="B32:D32"/>
    <mergeCell ref="E32:S32"/>
    <mergeCell ref="U32:V32"/>
    <mergeCell ref="W32:Y32"/>
    <mergeCell ref="S38:T38"/>
    <mergeCell ref="U38:V38"/>
    <mergeCell ref="W38:Y38"/>
    <mergeCell ref="W35:Y35"/>
    <mergeCell ref="S36:T36"/>
    <mergeCell ref="U36:V36"/>
    <mergeCell ref="W36:Y36"/>
    <mergeCell ref="S37:T37"/>
    <mergeCell ref="U37:V37"/>
    <mergeCell ref="W37:Y37"/>
  </mergeCells>
  <phoneticPr fontId="0" type="noConversion"/>
  <conditionalFormatting sqref="W9:Y9 W35:Y37">
    <cfRule type="expression" dxfId="49" priority="47" stopIfTrue="1">
      <formula>AND(AB8&lt;&gt;0,AC9&lt;&gt;0,OR(T8="F",T8="K"))</formula>
    </cfRule>
  </conditionalFormatting>
  <conditionalFormatting sqref="U8:V8">
    <cfRule type="expression" dxfId="48" priority="46" stopIfTrue="1">
      <formula>AND(AA8&lt;&gt;0,T8="B")</formula>
    </cfRule>
  </conditionalFormatting>
  <conditionalFormatting sqref="W11:Y11">
    <cfRule type="expression" dxfId="47" priority="45" stopIfTrue="1">
      <formula>AND(AB10&lt;&gt;0,AC11&lt;&gt;0,OR(T10="F",T10="K"))</formula>
    </cfRule>
  </conditionalFormatting>
  <conditionalFormatting sqref="U10:V10">
    <cfRule type="expression" dxfId="46" priority="44" stopIfTrue="1">
      <formula>AND(AA10&lt;&gt;0,T10="B")</formula>
    </cfRule>
  </conditionalFormatting>
  <conditionalFormatting sqref="W13:Y13">
    <cfRule type="expression" dxfId="45" priority="43" stopIfTrue="1">
      <formula>AND(AB12&lt;&gt;0,AC13&lt;&gt;0,OR(T12="F",T12="K"))</formula>
    </cfRule>
  </conditionalFormatting>
  <conditionalFormatting sqref="U12:V12">
    <cfRule type="expression" dxfId="44" priority="42" stopIfTrue="1">
      <formula>AND(AA12&lt;&gt;0,T12="B")</formula>
    </cfRule>
  </conditionalFormatting>
  <conditionalFormatting sqref="W15:Y15">
    <cfRule type="expression" dxfId="43" priority="41" stopIfTrue="1">
      <formula>AND(AB14&lt;&gt;0,AC15&lt;&gt;0,OR(T14="F",T14="K"))</formula>
    </cfRule>
  </conditionalFormatting>
  <conditionalFormatting sqref="U14:V14">
    <cfRule type="expression" dxfId="42" priority="40" stopIfTrue="1">
      <formula>AND(AA14&lt;&gt;0,T14="B")</formula>
    </cfRule>
  </conditionalFormatting>
  <conditionalFormatting sqref="W17:Y17">
    <cfRule type="expression" dxfId="41" priority="39" stopIfTrue="1">
      <formula>AND(AB16&lt;&gt;0,AC17&lt;&gt;0,OR(T16="F",T16="K"))</formula>
    </cfRule>
  </conditionalFormatting>
  <conditionalFormatting sqref="U16:V16">
    <cfRule type="expression" dxfId="40" priority="38" stopIfTrue="1">
      <formula>AND(AA16&lt;&gt;0,T16="B")</formula>
    </cfRule>
  </conditionalFormatting>
  <conditionalFormatting sqref="W19:Y19">
    <cfRule type="expression" dxfId="39" priority="37" stopIfTrue="1">
      <formula>AND(AB18&lt;&gt;0,AC19&lt;&gt;0,OR(T18="F",T18="K"))</formula>
    </cfRule>
  </conditionalFormatting>
  <conditionalFormatting sqref="U18:V18">
    <cfRule type="expression" dxfId="38" priority="36" stopIfTrue="1">
      <formula>AND(AA18&lt;&gt;0,T18="B")</formula>
    </cfRule>
  </conditionalFormatting>
  <conditionalFormatting sqref="W21:Y21">
    <cfRule type="expression" dxfId="37" priority="35" stopIfTrue="1">
      <formula>AND(AB20&lt;&gt;0,AC21&lt;&gt;0,OR(T20="F",T20="K"))</formula>
    </cfRule>
  </conditionalFormatting>
  <conditionalFormatting sqref="U20:V20">
    <cfRule type="expression" dxfId="36" priority="34" stopIfTrue="1">
      <formula>AND(AA20&lt;&gt;0,T20="B")</formula>
    </cfRule>
  </conditionalFormatting>
  <conditionalFormatting sqref="W23:Y23">
    <cfRule type="expression" dxfId="35" priority="33" stopIfTrue="1">
      <formula>AND(AB22&lt;&gt;0,AC23&lt;&gt;0,OR(T22="F",T22="K"))</formula>
    </cfRule>
  </conditionalFormatting>
  <conditionalFormatting sqref="U22:V22">
    <cfRule type="expression" dxfId="34" priority="32" stopIfTrue="1">
      <formula>AND(AA22&lt;&gt;0,T22="B")</formula>
    </cfRule>
  </conditionalFormatting>
  <conditionalFormatting sqref="W25:Y25">
    <cfRule type="expression" dxfId="33" priority="31" stopIfTrue="1">
      <formula>AND(AB24&lt;&gt;0,AC25&lt;&gt;0,OR(T24="F",T24="K"))</formula>
    </cfRule>
  </conditionalFormatting>
  <conditionalFormatting sqref="U24:V24">
    <cfRule type="expression" dxfId="32" priority="30" stopIfTrue="1">
      <formula>AND(AA24&lt;&gt;0,T24="B")</formula>
    </cfRule>
  </conditionalFormatting>
  <conditionalFormatting sqref="W27:Y27">
    <cfRule type="expression" dxfId="31" priority="29" stopIfTrue="1">
      <formula>AND(AB26&lt;&gt;0,AC27&lt;&gt;0,OR(T26="F",T26="K"))</formula>
    </cfRule>
  </conditionalFormatting>
  <conditionalFormatting sqref="U26:V26">
    <cfRule type="expression" dxfId="30" priority="28" stopIfTrue="1">
      <formula>AND(AA26&lt;&gt;0,T26="B")</formula>
    </cfRule>
  </conditionalFormatting>
  <conditionalFormatting sqref="W29:Y29">
    <cfRule type="expression" dxfId="29" priority="27" stopIfTrue="1">
      <formula>AND(AB28&lt;&gt;0,AC29&lt;&gt;0,OR(T28="F",T28="K"))</formula>
    </cfRule>
  </conditionalFormatting>
  <conditionalFormatting sqref="U28:V28">
    <cfRule type="expression" dxfId="28" priority="26" stopIfTrue="1">
      <formula>AND(AA28&lt;&gt;0,T28="B")</formula>
    </cfRule>
  </conditionalFormatting>
  <conditionalFormatting sqref="W31:Y31">
    <cfRule type="expression" dxfId="27" priority="25" stopIfTrue="1">
      <formula>AND(AB30&lt;&gt;0,AC31&lt;&gt;0,OR(T30="F",T30="K"))</formula>
    </cfRule>
  </conditionalFormatting>
  <conditionalFormatting sqref="U30:V30">
    <cfRule type="expression" dxfId="26" priority="24" stopIfTrue="1">
      <formula>AND(AA30&lt;&gt;0,T30="B")</formula>
    </cfRule>
  </conditionalFormatting>
  <conditionalFormatting sqref="W33:Y33">
    <cfRule type="expression" dxfId="25" priority="23" stopIfTrue="1">
      <formula>AND(AB32&lt;&gt;0,AC33&lt;&gt;0,OR(T32="F",T32="K"))</formula>
    </cfRule>
  </conditionalFormatting>
  <conditionalFormatting sqref="U32:V32">
    <cfRule type="expression" dxfId="24" priority="22" stopIfTrue="1">
      <formula>AND(AA32&lt;&gt;0,T32="B")</formula>
    </cfRule>
  </conditionalFormatting>
  <conditionalFormatting sqref="W15:Y15">
    <cfRule type="expression" dxfId="23" priority="21" stopIfTrue="1">
      <formula>AND(AB14&lt;&gt;0,AC15&lt;&gt;0,OR(T14="F",T14="K"))</formula>
    </cfRule>
  </conditionalFormatting>
  <conditionalFormatting sqref="U14:V14">
    <cfRule type="expression" dxfId="22" priority="20" stopIfTrue="1">
      <formula>AND(AA14&lt;&gt;0,T14="B")</formula>
    </cfRule>
  </conditionalFormatting>
  <conditionalFormatting sqref="W17:Y17">
    <cfRule type="expression" dxfId="21" priority="19" stopIfTrue="1">
      <formula>AND(AB16&lt;&gt;0,AC17&lt;&gt;0,OR(T16="F",T16="K"))</formula>
    </cfRule>
  </conditionalFormatting>
  <conditionalFormatting sqref="U16:V16">
    <cfRule type="expression" dxfId="20" priority="18" stopIfTrue="1">
      <formula>AND(AA16&lt;&gt;0,T16="B")</formula>
    </cfRule>
  </conditionalFormatting>
  <conditionalFormatting sqref="W19:Y19">
    <cfRule type="expression" dxfId="19" priority="17" stopIfTrue="1">
      <formula>AND(AB18&lt;&gt;0,AC19&lt;&gt;0,OR(T18="F",T18="K"))</formula>
    </cfRule>
  </conditionalFormatting>
  <conditionalFormatting sqref="U18:V18">
    <cfRule type="expression" dxfId="18" priority="16" stopIfTrue="1">
      <formula>AND(AA18&lt;&gt;0,T18="B")</formula>
    </cfRule>
  </conditionalFormatting>
  <conditionalFormatting sqref="W21:Y21">
    <cfRule type="expression" dxfId="17" priority="15" stopIfTrue="1">
      <formula>AND(AB20&lt;&gt;0,AC21&lt;&gt;0,OR(T20="F",T20="K"))</formula>
    </cfRule>
  </conditionalFormatting>
  <conditionalFormatting sqref="U20:V20">
    <cfRule type="expression" dxfId="16" priority="14" stopIfTrue="1">
      <formula>AND(AA20&lt;&gt;0,T20="B")</formula>
    </cfRule>
  </conditionalFormatting>
  <conditionalFormatting sqref="W23:Y23">
    <cfRule type="expression" dxfId="15" priority="13" stopIfTrue="1">
      <formula>AND(AB22&lt;&gt;0,AC23&lt;&gt;0,OR(T22="F",T22="K"))</formula>
    </cfRule>
  </conditionalFormatting>
  <conditionalFormatting sqref="U22:V22">
    <cfRule type="expression" dxfId="14" priority="12" stopIfTrue="1">
      <formula>AND(AA22&lt;&gt;0,T22="B")</formula>
    </cfRule>
  </conditionalFormatting>
  <conditionalFormatting sqref="W25:Y25">
    <cfRule type="expression" dxfId="13" priority="11" stopIfTrue="1">
      <formula>AND(AB24&lt;&gt;0,AC25&lt;&gt;0,OR(T24="F",T24="K"))</formula>
    </cfRule>
  </conditionalFormatting>
  <conditionalFormatting sqref="U24:V24">
    <cfRule type="expression" dxfId="12" priority="10" stopIfTrue="1">
      <formula>AND(AA24&lt;&gt;0,T24="B")</formula>
    </cfRule>
  </conditionalFormatting>
  <conditionalFormatting sqref="W27:Y27">
    <cfRule type="expression" dxfId="11" priority="9" stopIfTrue="1">
      <formula>AND(AB26&lt;&gt;0,AC27&lt;&gt;0,OR(T26="F",T26="K"))</formula>
    </cfRule>
  </conditionalFormatting>
  <conditionalFormatting sqref="U26:V26">
    <cfRule type="expression" dxfId="10" priority="8" stopIfTrue="1">
      <formula>AND(AA26&lt;&gt;0,T26="B")</formula>
    </cfRule>
  </conditionalFormatting>
  <conditionalFormatting sqref="W29:Y29">
    <cfRule type="expression" dxfId="9" priority="7" stopIfTrue="1">
      <formula>AND(AB28&lt;&gt;0,AC29&lt;&gt;0,OR(T28="F",T28="K"))</formula>
    </cfRule>
  </conditionalFormatting>
  <conditionalFormatting sqref="U28:V28">
    <cfRule type="expression" dxfId="8" priority="6" stopIfTrue="1">
      <formula>AND(AA28&lt;&gt;0,T28="B")</formula>
    </cfRule>
  </conditionalFormatting>
  <conditionalFormatting sqref="W31:Y31">
    <cfRule type="expression" dxfId="7" priority="5" stopIfTrue="1">
      <formula>AND(AB30&lt;&gt;0,AC31&lt;&gt;0,OR(T30="F",T30="K"))</formula>
    </cfRule>
  </conditionalFormatting>
  <conditionalFormatting sqref="U30:V30">
    <cfRule type="expression" dxfId="6" priority="4" stopIfTrue="1">
      <formula>AND(AA30&lt;&gt;0,T30="B")</formula>
    </cfRule>
  </conditionalFormatting>
  <conditionalFormatting sqref="W33:Y33">
    <cfRule type="expression" dxfId="5" priority="3" stopIfTrue="1">
      <formula>AND(AB32&lt;&gt;0,AC33&lt;&gt;0,OR(T32="F",T32="K"))</formula>
    </cfRule>
  </conditionalFormatting>
  <conditionalFormatting sqref="U32:V32">
    <cfRule type="expression" dxfId="4" priority="2" stopIfTrue="1">
      <formula>AND(AA32&lt;&gt;0,T32="B")</formula>
    </cfRule>
  </conditionalFormatting>
  <conditionalFormatting sqref="W38:Y38">
    <cfRule type="expression" dxfId="3" priority="1" stopIfTrue="1">
      <formula>AND(AB36&lt;&gt;0,AC38&lt;&gt;0,OR(T36="F",T36="K"))</formula>
    </cfRule>
  </conditionalFormatting>
  <dataValidations count="5">
    <dataValidation type="decimal" allowBlank="1" showInputMessage="1" showErrorMessage="1" error="Nur positive Beträge! Maximal 999 Euro!" sqref="W9:Y9 W33:Y33 W29:Y29 W27:Y27 W25:Y25 W23:Y23 W21:Y21 W19:Y19 W17:Y17 W15:Y15 W31:Y31 W13:Y13 W11:Y11">
      <formula1>0</formula1>
      <formula2>999</formula2>
    </dataValidation>
    <dataValidation type="whole" allowBlank="1" showInputMessage="1" showErrorMessage="1" error="Nur volle Kilometer, ggf. runden! Maximal 999 km!" sqref="U8:V8 U32:V32 U28:V28 U26:V26 U24:V24 U22:V22 U20:V20 U18:V18 U16:V16 U14:V14 U30:V30 U12:V12 U10:V10">
      <formula1>0</formula1>
      <formula2>999</formula2>
    </dataValidation>
    <dataValidation type="list" allowBlank="1" showInputMessage="1" showErrorMessage="1" sqref="T32">
      <formula1>$AX$3:$AX$7</formula1>
    </dataValidation>
    <dataValidation type="list" allowBlank="1" showInputMessage="1" showErrorMessage="1" sqref="T30">
      <formula1>$AX$3:$AX$7</formula1>
    </dataValidation>
    <dataValidation type="list" allowBlank="1" showInputMessage="1" showErrorMessage="1" sqref="T8 T10 T12 T14 T16 T18 T20 T22 T24 T26 T28">
      <formula1>$AX$3:$AX$7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3.0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5"/>
  <sheetViews>
    <sheetView showGridLines="0" showRowColHeaders="0" workbookViewId="0">
      <pane ySplit="4" topLeftCell="A5" activePane="bottomLeft" state="frozen"/>
      <selection activeCell="R3" sqref="R3:Y3"/>
      <selection pane="bottomLeft" activeCell="V4" sqref="V4:Y4"/>
    </sheetView>
  </sheetViews>
  <sheetFormatPr baseColWidth="10" defaultColWidth="3.7109375" defaultRowHeight="21" customHeight="1" x14ac:dyDescent="0.2"/>
  <cols>
    <col min="1" max="1" width="3.7109375" style="2"/>
    <col min="2" max="25" width="3.7109375" style="2" customWidth="1"/>
    <col min="26" max="26" width="3.7109375" style="14"/>
    <col min="27" max="27" width="6.7109375" style="41" hidden="1" customWidth="1"/>
    <col min="28" max="29" width="6.7109375" style="36" hidden="1" customWidth="1"/>
    <col min="30" max="16384" width="3.7109375" style="2"/>
  </cols>
  <sheetData>
    <row r="1" spans="2:29" ht="21" customHeight="1" x14ac:dyDescent="0.2">
      <c r="B1" s="1"/>
    </row>
    <row r="2" spans="2:29" ht="21" customHeight="1" thickBot="1" x14ac:dyDescent="0.25">
      <c r="D2" s="19" t="s">
        <v>66</v>
      </c>
      <c r="O2" s="21" t="s">
        <v>57</v>
      </c>
    </row>
    <row r="3" spans="2:29" ht="21" customHeight="1" thickBot="1" x14ac:dyDescent="0.3">
      <c r="B3" s="173" t="s">
        <v>214</v>
      </c>
      <c r="O3" s="228"/>
      <c r="P3" s="232"/>
      <c r="Q3" s="232"/>
      <c r="R3" s="232"/>
      <c r="S3" s="232"/>
      <c r="T3" s="232"/>
      <c r="U3" s="232"/>
      <c r="V3" s="232"/>
      <c r="W3" s="232"/>
      <c r="X3" s="232"/>
      <c r="Y3" s="233"/>
    </row>
    <row r="4" spans="2:29" s="5" customFormat="1" ht="21" customHeight="1" thickBot="1" x14ac:dyDescent="0.3">
      <c r="H4" s="5" t="s">
        <v>81</v>
      </c>
      <c r="J4" s="366"/>
      <c r="K4" s="352"/>
      <c r="O4" s="43" t="s">
        <v>129</v>
      </c>
      <c r="P4" s="255"/>
      <c r="Q4" s="365"/>
      <c r="R4" s="365"/>
      <c r="S4" s="290"/>
      <c r="T4" s="9"/>
      <c r="U4" s="9" t="s">
        <v>128</v>
      </c>
      <c r="V4" s="255"/>
      <c r="W4" s="365"/>
      <c r="X4" s="365"/>
      <c r="Y4" s="290"/>
      <c r="Z4" s="35"/>
      <c r="AA4" s="41"/>
      <c r="AB4" s="36"/>
      <c r="AC4" s="36"/>
    </row>
    <row r="6" spans="2:29" ht="21" customHeight="1" x14ac:dyDescent="0.2">
      <c r="B6" s="291" t="s">
        <v>82</v>
      </c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92"/>
      <c r="V6" s="292"/>
      <c r="W6" s="292"/>
      <c r="X6" s="292"/>
      <c r="Y6" s="292"/>
    </row>
    <row r="7" spans="2:29" ht="21" customHeight="1" x14ac:dyDescent="0.2"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</row>
    <row r="8" spans="2:29" ht="21" customHeight="1" x14ac:dyDescent="0.2"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</row>
    <row r="9" spans="2:29" ht="21" customHeight="1" x14ac:dyDescent="0.2"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</row>
    <row r="10" spans="2:29" ht="21" customHeight="1" x14ac:dyDescent="0.2">
      <c r="B10" s="292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</row>
    <row r="11" spans="2:29" ht="21" customHeight="1" x14ac:dyDescent="0.2">
      <c r="B11" s="292"/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</row>
    <row r="12" spans="2:29" ht="21" customHeight="1" x14ac:dyDescent="0.2">
      <c r="B12" s="292"/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</row>
    <row r="13" spans="2:29" ht="21" customHeight="1" x14ac:dyDescent="0.2">
      <c r="B13" s="292"/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</row>
    <row r="14" spans="2:29" ht="21" customHeight="1" x14ac:dyDescent="0.2">
      <c r="B14" s="292"/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</row>
    <row r="15" spans="2:29" ht="21" customHeight="1" x14ac:dyDescent="0.2">
      <c r="B15" s="292"/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</row>
  </sheetData>
  <sheetProtection password="CAAD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3.0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10</vt:i4>
      </vt:variant>
    </vt:vector>
  </HeadingPairs>
  <TitlesOfParts>
    <vt:vector size="22" baseType="lpstr">
      <vt:lpstr>Reisekosten (R)</vt:lpstr>
      <vt:lpstr>R-Sammel</vt:lpstr>
      <vt:lpstr>R-Belege</vt:lpstr>
      <vt:lpstr>Erläuterungen</vt:lpstr>
      <vt:lpstr>Sachkosten (S)</vt:lpstr>
      <vt:lpstr>S-Belege</vt:lpstr>
      <vt:lpstr>Papierausfüllen Reiseko. (R)</vt:lpstr>
      <vt:lpstr>Papierausfüllen R-Sammel</vt:lpstr>
      <vt:lpstr>Papierausfüllen R-Belege</vt:lpstr>
      <vt:lpstr>Papierausfüllen Sachkosten (S)</vt:lpstr>
      <vt:lpstr>Papierausfüllen S-Belege</vt:lpstr>
      <vt:lpstr>Auswahldaten</vt:lpstr>
      <vt:lpstr>'Papierausfüllen R-Belege'!Druckbereich</vt:lpstr>
      <vt:lpstr>'Papierausfüllen Reiseko. (R)'!Druckbereich</vt:lpstr>
      <vt:lpstr>'Papierausfüllen R-Sammel'!Druckbereich</vt:lpstr>
      <vt:lpstr>'Papierausfüllen Sachkosten (S)'!Druckbereich</vt:lpstr>
      <vt:lpstr>'Papierausfüllen S-Belege'!Druckbereich</vt:lpstr>
      <vt:lpstr>'R-Belege'!Druckbereich</vt:lpstr>
      <vt:lpstr>'Reisekosten (R)'!Druckbereich</vt:lpstr>
      <vt:lpstr>'R-Sammel'!Druckbereich</vt:lpstr>
      <vt:lpstr>'Sachkosten (S)'!Druckbereich</vt:lpstr>
      <vt:lpstr>'S-Belege'!Druckbereich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Wodi</dc:creator>
  <cp:lastModifiedBy>gerd2</cp:lastModifiedBy>
  <cp:lastPrinted>2020-05-14T11:30:12Z</cp:lastPrinted>
  <dcterms:created xsi:type="dcterms:W3CDTF">2011-12-09T16:01:19Z</dcterms:created>
  <dcterms:modified xsi:type="dcterms:W3CDTF">2020-05-30T11:59:01Z</dcterms:modified>
</cp:coreProperties>
</file>